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375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P6" i="1"/>
  <c r="N6" i="1"/>
  <c r="M9" i="1"/>
  <c r="N8" i="1"/>
  <c r="N7" i="1"/>
  <c r="F28" i="1" l="1"/>
  <c r="E28" i="1"/>
  <c r="D28" i="1"/>
  <c r="D20" i="1" l="1"/>
  <c r="D22" i="1" s="1"/>
  <c r="C22" i="1" l="1"/>
  <c r="F22" i="1" l="1"/>
  <c r="E22" i="1"/>
  <c r="N9" i="1" l="1"/>
  <c r="Q15" i="1" l="1"/>
  <c r="M8" i="1" l="1"/>
  <c r="L10" i="1" l="1"/>
  <c r="T10" i="1"/>
  <c r="S10" i="1"/>
  <c r="R10" i="1"/>
  <c r="Q10" i="1"/>
  <c r="P10" i="1"/>
  <c r="O10" i="1"/>
  <c r="N10" i="1"/>
  <c r="M10" i="1"/>
  <c r="K10" i="1"/>
  <c r="J10" i="1"/>
  <c r="I10" i="1"/>
  <c r="H10" i="1"/>
  <c r="G10" i="1"/>
  <c r="F10" i="1"/>
  <c r="E10" i="1"/>
  <c r="D10" i="1"/>
  <c r="C10" i="1"/>
  <c r="B8" i="1"/>
  <c r="B7" i="1"/>
  <c r="B6" i="1"/>
  <c r="B9" i="1"/>
  <c r="B10" i="1" s="1"/>
  <c r="C28" i="1"/>
</calcChain>
</file>

<file path=xl/sharedStrings.xml><?xml version="1.0" encoding="utf-8"?>
<sst xmlns="http://schemas.openxmlformats.org/spreadsheetml/2006/main" count="57" uniqueCount="33">
  <si>
    <t>2015/16</t>
  </si>
  <si>
    <t>Financial Annual Spend</t>
  </si>
  <si>
    <t>Mainstream</t>
  </si>
  <si>
    <t>Special</t>
  </si>
  <si>
    <t>Resource Based</t>
  </si>
  <si>
    <t>Indep Non Maintained</t>
  </si>
  <si>
    <t>Mainstream (FE Colleges)</t>
  </si>
  <si>
    <t>2016/17</t>
  </si>
  <si>
    <t>2017/18</t>
  </si>
  <si>
    <t>2018/19</t>
  </si>
  <si>
    <t>Pre 16 Costs</t>
  </si>
  <si>
    <t>Post 16 Costs</t>
  </si>
  <si>
    <t>Early Years Providers</t>
  </si>
  <si>
    <t>TOTALS</t>
  </si>
  <si>
    <t>Indep Non Maintained (ISP)</t>
  </si>
  <si>
    <t>Pre 16 Numbers (EHCP's Only)</t>
  </si>
  <si>
    <t>Post 16 Numbers (EHCP Only)</t>
  </si>
  <si>
    <t>Mainstream (Includes EHCP &amp; Short Term Element 3 funding)</t>
  </si>
  <si>
    <t>Age Group</t>
  </si>
  <si>
    <t>Under age 5</t>
  </si>
  <si>
    <t>Aged 5 to 10</t>
  </si>
  <si>
    <t>Aged 11 to 15</t>
  </si>
  <si>
    <t>Aged 16 to 19</t>
  </si>
  <si>
    <t>Aged 20 to 25</t>
  </si>
  <si>
    <t>Early Years Providers (Includes EHCP &amp; Short Term Element 3 funding)</t>
  </si>
  <si>
    <t>ABA Programme</t>
  </si>
  <si>
    <t>Numbers</t>
  </si>
  <si>
    <t>EHCP's Only</t>
  </si>
  <si>
    <t>Gender</t>
  </si>
  <si>
    <t>M</t>
  </si>
  <si>
    <t>F</t>
  </si>
  <si>
    <t>Total</t>
  </si>
  <si>
    <t>Funding &amp; Numbers for SEN Students - FOIA 17022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</si>
</sst>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0" fontId="0" fillId="0" borderId="0" xfId="0" applyBorder="1"/>
    <xf numFmtId="0" fontId="0" fillId="0" borderId="6" xfId="0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6" xfId="0" applyBorder="1" applyAlignment="1">
      <alignment horizontal="center" wrapText="1"/>
    </xf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0" fontId="0" fillId="0" borderId="2" xfId="0" applyBorder="1"/>
    <xf numFmtId="0" fontId="0" fillId="0" borderId="5" xfId="0" applyBorder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0" fillId="0" borderId="7" xfId="0" applyBorder="1"/>
    <xf numFmtId="0" fontId="0" fillId="0" borderId="1" xfId="0" applyBorder="1"/>
    <xf numFmtId="0" fontId="0" fillId="0" borderId="0" xfId="0" applyBorder="1" applyAlignment="1">
      <alignment horizontal="center" wrapText="1"/>
    </xf>
    <xf numFmtId="0" fontId="0" fillId="0" borderId="8" xfId="0" applyBorder="1"/>
    <xf numFmtId="0" fontId="0" fillId="0" borderId="12" xfId="0" applyBorder="1" applyAlignment="1">
      <alignment horizontal="center" wrapText="1"/>
    </xf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14" xfId="0" applyBorder="1"/>
    <xf numFmtId="0" fontId="0" fillId="0" borderId="13" xfId="0" applyBorder="1" applyAlignment="1">
      <alignment horizontal="center" wrapText="1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right" wrapText="1"/>
    </xf>
    <xf numFmtId="164" fontId="0" fillId="0" borderId="0" xfId="0" applyNumberFormat="1"/>
    <xf numFmtId="0" fontId="2" fillId="0" borderId="7" xfId="0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3" workbookViewId="0">
      <selection activeCell="H16" sqref="H16"/>
    </sheetView>
  </sheetViews>
  <sheetFormatPr defaultRowHeight="15" x14ac:dyDescent="0.25"/>
  <cols>
    <col min="2" max="3" width="16.42578125" customWidth="1"/>
    <col min="4" max="4" width="11.7109375" customWidth="1"/>
    <col min="5" max="5" width="12.5703125" bestFit="1" customWidth="1"/>
    <col min="6" max="6" width="11.140625" bestFit="1" customWidth="1"/>
    <col min="7" max="7" width="11.5703125" customWidth="1"/>
    <col min="8" max="8" width="11.7109375" customWidth="1"/>
    <col min="9" max="10" width="8.85546875" bestFit="1" customWidth="1"/>
    <col min="11" max="11" width="11.140625" bestFit="1" customWidth="1"/>
    <col min="12" max="12" width="12.140625" customWidth="1"/>
    <col min="13" max="13" width="11.42578125" customWidth="1"/>
    <col min="16" max="16" width="11.7109375" customWidth="1"/>
    <col min="17" max="17" width="12.140625" customWidth="1"/>
    <col min="20" max="20" width="10.7109375" customWidth="1"/>
  </cols>
  <sheetData>
    <row r="1" spans="1:22" ht="14.45" x14ac:dyDescent="0.35">
      <c r="A1" t="s">
        <v>32</v>
      </c>
    </row>
    <row r="3" spans="1:22" thickBot="1" x14ac:dyDescent="0.4"/>
    <row r="4" spans="1:22" ht="14.45" x14ac:dyDescent="0.35">
      <c r="A4" s="18"/>
      <c r="B4" s="13"/>
      <c r="C4" s="18"/>
      <c r="D4" s="42" t="s">
        <v>10</v>
      </c>
      <c r="E4" s="42"/>
      <c r="F4" s="42"/>
      <c r="G4" s="43"/>
      <c r="H4" s="44" t="s">
        <v>11</v>
      </c>
      <c r="I4" s="42"/>
      <c r="J4" s="42"/>
      <c r="K4" s="43"/>
      <c r="L4" s="18"/>
      <c r="M4" s="42" t="s">
        <v>15</v>
      </c>
      <c r="N4" s="42"/>
      <c r="O4" s="42"/>
      <c r="P4" s="43"/>
      <c r="Q4" s="44" t="s">
        <v>16</v>
      </c>
      <c r="R4" s="42"/>
      <c r="S4" s="42"/>
      <c r="T4" s="43"/>
    </row>
    <row r="5" spans="1:22" ht="87" x14ac:dyDescent="0.35">
      <c r="A5" s="20"/>
      <c r="B5" s="14" t="s">
        <v>1</v>
      </c>
      <c r="C5" s="19" t="s">
        <v>24</v>
      </c>
      <c r="D5" s="24" t="s">
        <v>17</v>
      </c>
      <c r="E5" s="24" t="s">
        <v>3</v>
      </c>
      <c r="F5" s="24" t="s">
        <v>4</v>
      </c>
      <c r="G5" s="14" t="s">
        <v>5</v>
      </c>
      <c r="H5" s="19" t="s">
        <v>6</v>
      </c>
      <c r="I5" s="24" t="s">
        <v>3</v>
      </c>
      <c r="J5" s="24" t="s">
        <v>4</v>
      </c>
      <c r="K5" s="14" t="s">
        <v>14</v>
      </c>
      <c r="L5" s="19" t="s">
        <v>12</v>
      </c>
      <c r="M5" s="24" t="s">
        <v>2</v>
      </c>
      <c r="N5" s="24" t="s">
        <v>3</v>
      </c>
      <c r="O5" s="24" t="s">
        <v>4</v>
      </c>
      <c r="P5" s="14" t="s">
        <v>5</v>
      </c>
      <c r="Q5" s="19" t="s">
        <v>6</v>
      </c>
      <c r="R5" s="24" t="s">
        <v>3</v>
      </c>
      <c r="S5" s="24" t="s">
        <v>4</v>
      </c>
      <c r="T5" s="14" t="s">
        <v>5</v>
      </c>
    </row>
    <row r="6" spans="1:22" ht="14.45" x14ac:dyDescent="0.35">
      <c r="A6" s="20" t="s">
        <v>0</v>
      </c>
      <c r="B6" s="5">
        <f t="shared" ref="B6:B8" si="0">SUM(C6:K6)</f>
        <v>13244400</v>
      </c>
      <c r="C6" s="3">
        <v>325200</v>
      </c>
      <c r="D6" s="4">
        <v>3792300</v>
      </c>
      <c r="E6" s="4">
        <v>2134200</v>
      </c>
      <c r="F6" s="4">
        <v>850900</v>
      </c>
      <c r="G6" s="5">
        <v>5044100</v>
      </c>
      <c r="H6" s="3">
        <v>613800</v>
      </c>
      <c r="I6" s="4">
        <v>0</v>
      </c>
      <c r="J6" s="4">
        <v>0</v>
      </c>
      <c r="K6" s="5">
        <v>483900</v>
      </c>
      <c r="L6" s="3">
        <v>15</v>
      </c>
      <c r="M6" s="4">
        <f>531-8</f>
        <v>523</v>
      </c>
      <c r="N6" s="4">
        <f>751-200</f>
        <v>551</v>
      </c>
      <c r="O6" s="4">
        <v>60</v>
      </c>
      <c r="P6" s="5">
        <f>117</f>
        <v>117</v>
      </c>
      <c r="Q6" s="3">
        <v>0</v>
      </c>
      <c r="R6" s="4">
        <v>0</v>
      </c>
      <c r="S6" s="4">
        <v>0</v>
      </c>
      <c r="T6" s="7">
        <v>15</v>
      </c>
      <c r="U6" s="37"/>
      <c r="V6" s="37"/>
    </row>
    <row r="7" spans="1:22" ht="14.45" x14ac:dyDescent="0.35">
      <c r="A7" s="20" t="s">
        <v>7</v>
      </c>
      <c r="B7" s="5">
        <f t="shared" si="0"/>
        <v>15511300</v>
      </c>
      <c r="C7" s="3">
        <v>472400</v>
      </c>
      <c r="D7" s="4">
        <v>4964500</v>
      </c>
      <c r="E7" s="4">
        <v>3299000</v>
      </c>
      <c r="F7" s="4">
        <v>710900</v>
      </c>
      <c r="G7" s="5">
        <v>4809900</v>
      </c>
      <c r="H7" s="3">
        <v>715700</v>
      </c>
      <c r="I7" s="4">
        <v>0</v>
      </c>
      <c r="J7" s="4">
        <v>0</v>
      </c>
      <c r="K7" s="5">
        <v>538900</v>
      </c>
      <c r="L7" s="3">
        <v>17</v>
      </c>
      <c r="M7" s="4">
        <v>540</v>
      </c>
      <c r="N7" s="4">
        <f>800-14</f>
        <v>786</v>
      </c>
      <c r="O7" s="6">
        <v>60</v>
      </c>
      <c r="P7" s="7">
        <v>81</v>
      </c>
      <c r="Q7" s="3">
        <v>130</v>
      </c>
      <c r="R7" s="4">
        <v>0</v>
      </c>
      <c r="S7" s="4">
        <v>0</v>
      </c>
      <c r="T7" s="7">
        <v>15</v>
      </c>
      <c r="U7" s="37"/>
      <c r="V7" s="37"/>
    </row>
    <row r="8" spans="1:22" ht="14.45" x14ac:dyDescent="0.35">
      <c r="A8" s="20" t="s">
        <v>8</v>
      </c>
      <c r="B8" s="5">
        <f t="shared" si="0"/>
        <v>12847000</v>
      </c>
      <c r="C8" s="3">
        <v>515700</v>
      </c>
      <c r="D8" s="4">
        <v>6176600</v>
      </c>
      <c r="E8" s="4"/>
      <c r="F8" s="4">
        <v>535800</v>
      </c>
      <c r="G8" s="5">
        <v>4473600</v>
      </c>
      <c r="H8" s="3">
        <v>575300</v>
      </c>
      <c r="I8" s="4">
        <v>0</v>
      </c>
      <c r="J8" s="4">
        <v>0</v>
      </c>
      <c r="K8" s="5">
        <v>570000</v>
      </c>
      <c r="L8" s="3">
        <v>17</v>
      </c>
      <c r="M8" s="4">
        <f>562-60+24</f>
        <v>526</v>
      </c>
      <c r="N8" s="4">
        <f>918-5</f>
        <v>913</v>
      </c>
      <c r="O8" s="6">
        <v>60</v>
      </c>
      <c r="P8" s="7">
        <v>83</v>
      </c>
      <c r="Q8" s="3">
        <v>185</v>
      </c>
      <c r="R8" s="4">
        <v>0</v>
      </c>
      <c r="S8" s="4">
        <v>0</v>
      </c>
      <c r="T8" s="7">
        <v>40</v>
      </c>
      <c r="U8" s="37"/>
      <c r="V8" s="37"/>
    </row>
    <row r="9" spans="1:22" ht="14.45" x14ac:dyDescent="0.35">
      <c r="A9" s="20" t="s">
        <v>9</v>
      </c>
      <c r="B9" s="5">
        <f>SUM(C9:K9)</f>
        <v>15118300</v>
      </c>
      <c r="C9" s="3">
        <v>450000</v>
      </c>
      <c r="D9" s="4">
        <v>7208300</v>
      </c>
      <c r="E9" s="4"/>
      <c r="F9" s="4">
        <v>550000</v>
      </c>
      <c r="G9" s="5">
        <v>5580000</v>
      </c>
      <c r="H9" s="3">
        <v>650000</v>
      </c>
      <c r="I9" s="4">
        <v>0</v>
      </c>
      <c r="J9" s="4">
        <v>0</v>
      </c>
      <c r="K9" s="5">
        <v>680000</v>
      </c>
      <c r="L9" s="3">
        <v>31</v>
      </c>
      <c r="M9" s="4">
        <f>624-71+27</f>
        <v>580</v>
      </c>
      <c r="N9" s="4">
        <f>948</f>
        <v>948</v>
      </c>
      <c r="O9" s="6">
        <v>70</v>
      </c>
      <c r="P9" s="7">
        <v>86</v>
      </c>
      <c r="Q9" s="3">
        <v>322</v>
      </c>
      <c r="R9" s="4">
        <v>0</v>
      </c>
      <c r="S9" s="4">
        <v>0</v>
      </c>
      <c r="T9" s="7">
        <v>60</v>
      </c>
      <c r="U9" s="37"/>
      <c r="V9" s="37"/>
    </row>
    <row r="10" spans="1:22" thickBot="1" x14ac:dyDescent="0.4">
      <c r="A10" s="38" t="s">
        <v>13</v>
      </c>
      <c r="B10" s="9">
        <f>SUM(B6:B9)</f>
        <v>56721000</v>
      </c>
      <c r="C10" s="8">
        <f t="shared" ref="C10:T10" si="1">SUM(C6:C9)</f>
        <v>1763300</v>
      </c>
      <c r="D10" s="2">
        <f t="shared" si="1"/>
        <v>22141700</v>
      </c>
      <c r="E10" s="2">
        <f t="shared" si="1"/>
        <v>5433200</v>
      </c>
      <c r="F10" s="2">
        <f t="shared" si="1"/>
        <v>2647600</v>
      </c>
      <c r="G10" s="9">
        <f t="shared" si="1"/>
        <v>19907600</v>
      </c>
      <c r="H10" s="8">
        <f t="shared" si="1"/>
        <v>2554800</v>
      </c>
      <c r="I10" s="2">
        <f t="shared" si="1"/>
        <v>0</v>
      </c>
      <c r="J10" s="2">
        <f t="shared" si="1"/>
        <v>0</v>
      </c>
      <c r="K10" s="9">
        <f t="shared" si="1"/>
        <v>2272800</v>
      </c>
      <c r="L10" s="8">
        <f t="shared" si="1"/>
        <v>80</v>
      </c>
      <c r="M10" s="2">
        <f t="shared" si="1"/>
        <v>2169</v>
      </c>
      <c r="N10" s="2">
        <f t="shared" si="1"/>
        <v>3198</v>
      </c>
      <c r="O10" s="2">
        <f t="shared" si="1"/>
        <v>250</v>
      </c>
      <c r="P10" s="9">
        <f t="shared" si="1"/>
        <v>367</v>
      </c>
      <c r="Q10" s="8">
        <f t="shared" si="1"/>
        <v>637</v>
      </c>
      <c r="R10" s="2">
        <f t="shared" si="1"/>
        <v>0</v>
      </c>
      <c r="S10" s="2">
        <f t="shared" si="1"/>
        <v>0</v>
      </c>
      <c r="T10" s="9">
        <f t="shared" si="1"/>
        <v>130</v>
      </c>
    </row>
    <row r="11" spans="1:22" thickBot="1" x14ac:dyDescent="0.4">
      <c r="A11" s="10"/>
      <c r="B11" s="17"/>
      <c r="C11" s="15"/>
      <c r="D11" s="16"/>
      <c r="E11" s="16"/>
      <c r="F11" s="16"/>
      <c r="G11" s="17"/>
      <c r="H11" s="15"/>
      <c r="I11" s="16"/>
      <c r="J11" s="16"/>
      <c r="K11" s="17"/>
      <c r="L11" s="15"/>
      <c r="M11" s="11"/>
      <c r="N11" s="11"/>
      <c r="O11" s="11"/>
      <c r="P11" s="12"/>
      <c r="Q11" s="10"/>
      <c r="R11" s="11"/>
      <c r="S11" s="11"/>
      <c r="T11" s="12"/>
    </row>
    <row r="12" spans="1:22" ht="14.45" x14ac:dyDescent="0.35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6"/>
      <c r="N12" s="6"/>
      <c r="O12" s="6"/>
      <c r="P12" s="6"/>
      <c r="Q12" s="6"/>
      <c r="R12" s="6"/>
      <c r="S12" s="6"/>
      <c r="T12" s="6"/>
    </row>
    <row r="13" spans="1:22" ht="14.45" x14ac:dyDescent="0.35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6"/>
      <c r="N13" s="6"/>
      <c r="O13" s="6"/>
      <c r="P13" s="6"/>
      <c r="Q13" s="6"/>
      <c r="R13" s="6"/>
      <c r="S13" s="6"/>
      <c r="T13" s="6"/>
    </row>
    <row r="14" spans="1:22" thickBot="1" x14ac:dyDescent="0.4"/>
    <row r="15" spans="1:22" ht="14.45" x14ac:dyDescent="0.35">
      <c r="A15" s="18"/>
      <c r="B15" s="29" t="s">
        <v>27</v>
      </c>
      <c r="C15" s="39" t="s">
        <v>18</v>
      </c>
      <c r="D15" s="40"/>
      <c r="E15" s="40"/>
      <c r="F15" s="41"/>
      <c r="M15" s="1"/>
      <c r="Q15">
        <f>2141-2070</f>
        <v>71</v>
      </c>
    </row>
    <row r="16" spans="1:22" thickBot="1" x14ac:dyDescent="0.4">
      <c r="A16" s="20"/>
      <c r="B16" s="30" t="s">
        <v>18</v>
      </c>
      <c r="C16" s="10" t="s">
        <v>0</v>
      </c>
      <c r="D16" s="11" t="s">
        <v>7</v>
      </c>
      <c r="E16" s="11" t="s">
        <v>8</v>
      </c>
      <c r="F16" s="12" t="s">
        <v>9</v>
      </c>
      <c r="M16" s="1"/>
    </row>
    <row r="17" spans="1:13" ht="14.45" x14ac:dyDescent="0.35">
      <c r="A17" s="20"/>
      <c r="B17" s="27" t="s">
        <v>19</v>
      </c>
      <c r="C17" s="20">
        <v>17</v>
      </c>
      <c r="D17" s="6">
        <v>59</v>
      </c>
      <c r="E17" s="6">
        <v>25</v>
      </c>
      <c r="F17" s="7">
        <v>100</v>
      </c>
      <c r="M17" s="1"/>
    </row>
    <row r="18" spans="1:13" ht="14.45" x14ac:dyDescent="0.35">
      <c r="A18" s="20"/>
      <c r="B18" s="27" t="s">
        <v>20</v>
      </c>
      <c r="C18" s="20">
        <v>489</v>
      </c>
      <c r="D18" s="6">
        <v>565</v>
      </c>
      <c r="E18" s="6">
        <v>651</v>
      </c>
      <c r="F18" s="7">
        <v>639</v>
      </c>
      <c r="M18" s="1"/>
    </row>
    <row r="19" spans="1:13" ht="14.45" x14ac:dyDescent="0.35">
      <c r="A19" s="20"/>
      <c r="B19" s="27" t="s">
        <v>21</v>
      </c>
      <c r="C19" s="20">
        <v>615</v>
      </c>
      <c r="D19" s="6">
        <v>675</v>
      </c>
      <c r="E19" s="6">
        <v>565</v>
      </c>
      <c r="F19" s="7">
        <v>764</v>
      </c>
    </row>
    <row r="20" spans="1:13" ht="14.45" x14ac:dyDescent="0.35">
      <c r="A20" s="20"/>
      <c r="B20" s="27" t="s">
        <v>22</v>
      </c>
      <c r="C20" s="20">
        <v>160</v>
      </c>
      <c r="D20" s="6">
        <f>321-5</f>
        <v>316</v>
      </c>
      <c r="E20" s="6">
        <v>502</v>
      </c>
      <c r="F20" s="7">
        <v>458</v>
      </c>
    </row>
    <row r="21" spans="1:13" ht="14.45" x14ac:dyDescent="0.35">
      <c r="A21" s="21"/>
      <c r="B21" s="27" t="s">
        <v>23</v>
      </c>
      <c r="C21" s="20">
        <v>0</v>
      </c>
      <c r="D21" s="6">
        <v>14</v>
      </c>
      <c r="E21" s="6">
        <v>81</v>
      </c>
      <c r="F21" s="7">
        <v>136</v>
      </c>
    </row>
    <row r="22" spans="1:13" thickBot="1" x14ac:dyDescent="0.4">
      <c r="A22" s="21"/>
      <c r="B22" s="27"/>
      <c r="C22" s="22">
        <f>SUM(C17:C21)</f>
        <v>1281</v>
      </c>
      <c r="D22" s="23">
        <f>SUM(D17:D21)</f>
        <v>1629</v>
      </c>
      <c r="E22" s="23">
        <f>SUM(E17:E21)</f>
        <v>1824</v>
      </c>
      <c r="F22" s="25">
        <f>SUM(F17:F21)</f>
        <v>2097</v>
      </c>
    </row>
    <row r="23" spans="1:13" thickBot="1" x14ac:dyDescent="0.4">
      <c r="A23" s="10"/>
      <c r="B23" s="28"/>
      <c r="C23" s="10"/>
      <c r="D23" s="11"/>
      <c r="E23" s="11"/>
      <c r="F23" s="12"/>
    </row>
    <row r="24" spans="1:13" ht="14.45" x14ac:dyDescent="0.35">
      <c r="A24" s="6"/>
      <c r="B24" s="29" t="s">
        <v>28</v>
      </c>
      <c r="C24" s="39" t="s">
        <v>18</v>
      </c>
      <c r="D24" s="40"/>
      <c r="E24" s="40"/>
      <c r="F24" s="41"/>
    </row>
    <row r="25" spans="1:13" thickBot="1" x14ac:dyDescent="0.4">
      <c r="A25" s="6"/>
      <c r="B25" s="31"/>
      <c r="C25" s="10" t="s">
        <v>0</v>
      </c>
      <c r="D25" s="11" t="s">
        <v>7</v>
      </c>
      <c r="E25" s="11" t="s">
        <v>8</v>
      </c>
      <c r="F25" s="12" t="s">
        <v>9</v>
      </c>
    </row>
    <row r="26" spans="1:13" ht="14.45" x14ac:dyDescent="0.35">
      <c r="A26" s="6"/>
      <c r="B26" s="32" t="s">
        <v>29</v>
      </c>
      <c r="C26" s="20">
        <v>948</v>
      </c>
      <c r="D26" s="6">
        <v>1205</v>
      </c>
      <c r="E26" s="6">
        <v>1344</v>
      </c>
      <c r="F26" s="7">
        <v>1570</v>
      </c>
    </row>
    <row r="27" spans="1:13" ht="14.45" x14ac:dyDescent="0.35">
      <c r="A27" s="6"/>
      <c r="B27" s="32" t="s">
        <v>30</v>
      </c>
      <c r="C27" s="36">
        <v>333</v>
      </c>
      <c r="D27" s="34">
        <v>424</v>
      </c>
      <c r="E27" s="34">
        <v>480</v>
      </c>
      <c r="F27" s="35">
        <v>527</v>
      </c>
    </row>
    <row r="28" spans="1:13" thickBot="1" x14ac:dyDescent="0.4">
      <c r="A28" s="6"/>
      <c r="B28" s="33" t="s">
        <v>31</v>
      </c>
      <c r="C28" s="22">
        <f>SUM(C23:C27)</f>
        <v>1281</v>
      </c>
      <c r="D28" s="23">
        <f>SUM(D23:D27)</f>
        <v>1629</v>
      </c>
      <c r="E28" s="23">
        <f>SUM(E23:E27)</f>
        <v>1824</v>
      </c>
      <c r="F28" s="25">
        <f>SUM(F23:F27)</f>
        <v>2097</v>
      </c>
    </row>
    <row r="30" spans="1:13" thickBot="1" x14ac:dyDescent="0.4"/>
    <row r="31" spans="1:13" ht="14.45" x14ac:dyDescent="0.35">
      <c r="B31" s="18" t="s">
        <v>25</v>
      </c>
      <c r="C31" s="39" t="s">
        <v>26</v>
      </c>
      <c r="D31" s="40"/>
      <c r="E31" s="40"/>
      <c r="F31" s="41"/>
    </row>
    <row r="32" spans="1:13" ht="14.45" x14ac:dyDescent="0.35">
      <c r="B32" s="26" t="s">
        <v>18</v>
      </c>
      <c r="C32" s="20" t="s">
        <v>0</v>
      </c>
      <c r="D32" s="6" t="s">
        <v>7</v>
      </c>
      <c r="E32" s="6" t="s">
        <v>8</v>
      </c>
      <c r="F32" s="7" t="s">
        <v>9</v>
      </c>
    </row>
    <row r="33" spans="2:6" thickBot="1" x14ac:dyDescent="0.4">
      <c r="B33" s="27"/>
      <c r="C33" s="22">
        <v>1</v>
      </c>
      <c r="D33" s="23">
        <v>2</v>
      </c>
      <c r="E33" s="23">
        <v>3</v>
      </c>
      <c r="F33" s="25">
        <v>7</v>
      </c>
    </row>
    <row r="34" spans="2:6" ht="15.75" thickBot="1" x14ac:dyDescent="0.3">
      <c r="B34" s="28"/>
      <c r="C34" s="10"/>
      <c r="D34" s="11"/>
      <c r="E34" s="11"/>
      <c r="F34" s="12"/>
    </row>
  </sheetData>
  <mergeCells count="7">
    <mergeCell ref="Q4:T4"/>
    <mergeCell ref="C15:F15"/>
    <mergeCell ref="C31:F31"/>
    <mergeCell ref="C24:F24"/>
    <mergeCell ref="D4:G4"/>
    <mergeCell ref="H4:K4"/>
    <mergeCell ref="M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Sarju Sheta</dc:creator>
  <cp:lastModifiedBy>Tracy Loach</cp:lastModifiedBy>
  <dcterms:created xsi:type="dcterms:W3CDTF">2018-11-19T15:13:00Z</dcterms:created>
  <dcterms:modified xsi:type="dcterms:W3CDTF">2018-11-23T09:32:50Z</dcterms:modified>
</cp:coreProperties>
</file>