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19\18600\18694 Getliffe\"/>
    </mc:Choice>
  </mc:AlternateContent>
  <xr:revisionPtr revIDLastSave="0" documentId="13_ncr:1_{9D23BC49-D470-4315-AD44-B9C5C41967FD}" xr6:coauthVersionLast="36" xr6:coauthVersionMax="36" xr10:uidLastSave="{00000000-0000-0000-0000-000000000000}"/>
  <bookViews>
    <workbookView xWindow="216" yWindow="-168" windowWidth="16176" windowHeight="5496" xr2:uid="{00000000-000D-0000-FFFF-FFFF00000000}"/>
  </bookViews>
  <sheets>
    <sheet name="European Election 2019" sheetId="1" r:id="rId1"/>
  </sheets>
  <definedNames>
    <definedName name="_xlnm.Print_Area" localSheetId="0">'European Election 2019'!$G$1:$H$195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4" i="1" l="1"/>
  <c r="G206" i="1"/>
  <c r="G10" i="1"/>
  <c r="G17" i="1"/>
  <c r="G27" i="1"/>
  <c r="G37" i="1"/>
  <c r="G44" i="1"/>
  <c r="G53" i="1"/>
  <c r="G64" i="1"/>
  <c r="G76" i="1"/>
  <c r="G90" i="1"/>
  <c r="G100" i="1"/>
  <c r="G110" i="1"/>
  <c r="G120" i="1"/>
  <c r="G127" i="1"/>
  <c r="G135" i="1"/>
  <c r="G150" i="1"/>
  <c r="G166" i="1"/>
  <c r="G178" i="1"/>
  <c r="G190" i="1"/>
  <c r="G194" i="1"/>
  <c r="G193" i="1"/>
  <c r="G195" i="1"/>
  <c r="G205" i="1"/>
  <c r="E194" i="1"/>
  <c r="F193" i="1"/>
  <c r="E190" i="1"/>
  <c r="E178" i="1"/>
  <c r="E166" i="1"/>
  <c r="E150" i="1"/>
  <c r="E135" i="1"/>
  <c r="E127" i="1"/>
  <c r="E120" i="1"/>
  <c r="E110" i="1"/>
  <c r="E100" i="1"/>
  <c r="E90" i="1"/>
  <c r="E76" i="1"/>
  <c r="E64" i="1"/>
  <c r="E53" i="1"/>
  <c r="E44" i="1"/>
  <c r="E37" i="1"/>
  <c r="E27" i="1"/>
  <c r="E17" i="1"/>
  <c r="E10" i="1"/>
  <c r="E193" i="1"/>
  <c r="H188" i="1"/>
  <c r="H187" i="1"/>
  <c r="H186" i="1"/>
  <c r="H185" i="1"/>
  <c r="H184" i="1"/>
  <c r="H183" i="1"/>
  <c r="H182" i="1"/>
  <c r="C182" i="1"/>
  <c r="C183" i="1"/>
  <c r="H181" i="1"/>
  <c r="H180" i="1"/>
  <c r="H176" i="1"/>
  <c r="H175" i="1"/>
  <c r="H174" i="1"/>
  <c r="H173" i="1"/>
  <c r="H172" i="1"/>
  <c r="H171" i="1"/>
  <c r="H170" i="1"/>
  <c r="C170" i="1"/>
  <c r="H169" i="1"/>
  <c r="H168" i="1"/>
  <c r="H164" i="1"/>
  <c r="H163" i="1"/>
  <c r="H162" i="1"/>
  <c r="H161" i="1"/>
  <c r="H160" i="1"/>
  <c r="H159" i="1"/>
  <c r="H158" i="1"/>
  <c r="H157" i="1"/>
  <c r="H156" i="1"/>
  <c r="C156" i="1"/>
  <c r="H155" i="1"/>
  <c r="H154" i="1"/>
  <c r="H153" i="1"/>
  <c r="H152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3" i="1"/>
  <c r="H132" i="1"/>
  <c r="H131" i="1"/>
  <c r="H130" i="1"/>
  <c r="H129" i="1"/>
  <c r="H125" i="1"/>
  <c r="H124" i="1"/>
  <c r="H123" i="1"/>
  <c r="H122" i="1"/>
  <c r="H118" i="1"/>
  <c r="H117" i="1"/>
  <c r="H116" i="1"/>
  <c r="H115" i="1"/>
  <c r="H114" i="1"/>
  <c r="H113" i="1"/>
  <c r="H112" i="1"/>
  <c r="H108" i="1"/>
  <c r="H107" i="1"/>
  <c r="H106" i="1"/>
  <c r="H105" i="1"/>
  <c r="H104" i="1"/>
  <c r="H103" i="1"/>
  <c r="H102" i="1"/>
  <c r="H98" i="1"/>
  <c r="H97" i="1"/>
  <c r="H96" i="1"/>
  <c r="H95" i="1"/>
  <c r="H94" i="1"/>
  <c r="H93" i="1"/>
  <c r="H92" i="1"/>
  <c r="H88" i="1"/>
  <c r="H87" i="1"/>
  <c r="H86" i="1"/>
  <c r="H85" i="1"/>
  <c r="H84" i="1"/>
  <c r="H83" i="1"/>
  <c r="H82" i="1"/>
  <c r="H81" i="1"/>
  <c r="H80" i="1"/>
  <c r="H79" i="1"/>
  <c r="H78" i="1"/>
  <c r="H74" i="1"/>
  <c r="H73" i="1"/>
  <c r="H72" i="1"/>
  <c r="H71" i="1"/>
  <c r="H70" i="1"/>
  <c r="C157" i="1"/>
  <c r="C184" i="1"/>
  <c r="C158" i="1"/>
  <c r="C171" i="1"/>
  <c r="C159" i="1"/>
  <c r="C172" i="1"/>
  <c r="C185" i="1"/>
  <c r="C173" i="1"/>
  <c r="C186" i="1"/>
  <c r="C160" i="1"/>
  <c r="C187" i="1"/>
  <c r="C161" i="1"/>
  <c r="C162" i="1"/>
  <c r="C188" i="1"/>
  <c r="C163" i="1"/>
  <c r="C164" i="1"/>
  <c r="C168" i="1"/>
  <c r="E195" i="1"/>
  <c r="H194" i="1"/>
  <c r="F195" i="1"/>
  <c r="H69" i="1"/>
  <c r="H68" i="1"/>
  <c r="H67" i="1"/>
  <c r="H66" i="1"/>
  <c r="H61" i="1"/>
  <c r="H60" i="1"/>
  <c r="H59" i="1"/>
  <c r="H58" i="1"/>
  <c r="H57" i="1"/>
  <c r="H56" i="1"/>
  <c r="H55" i="1"/>
  <c r="H46" i="1"/>
  <c r="H42" i="1"/>
  <c r="H41" i="1"/>
  <c r="H40" i="1"/>
  <c r="H39" i="1"/>
  <c r="H35" i="1"/>
  <c r="H34" i="1"/>
  <c r="H51" i="1"/>
  <c r="H50" i="1"/>
  <c r="H49" i="1"/>
  <c r="H48" i="1"/>
  <c r="H62" i="1"/>
  <c r="H47" i="1"/>
  <c r="H23" i="1"/>
  <c r="H22" i="1"/>
  <c r="H21" i="1"/>
  <c r="H20" i="1"/>
  <c r="H19" i="1"/>
  <c r="H15" i="1"/>
  <c r="H14" i="1"/>
  <c r="H13" i="1"/>
  <c r="H12" i="1"/>
  <c r="H8" i="1"/>
  <c r="H7" i="1"/>
  <c r="H6" i="1"/>
  <c r="H24" i="1"/>
  <c r="H25" i="1"/>
  <c r="H29" i="1"/>
  <c r="H33" i="1"/>
  <c r="H32" i="1"/>
  <c r="H31" i="1"/>
  <c r="H30" i="1"/>
  <c r="G200" i="1"/>
  <c r="G202" i="1"/>
  <c r="H193" i="1"/>
  <c r="H195" i="1"/>
</calcChain>
</file>

<file path=xl/sharedStrings.xml><?xml version="1.0" encoding="utf-8"?>
<sst xmlns="http://schemas.openxmlformats.org/spreadsheetml/2006/main" count="334" uniqueCount="279">
  <si>
    <t>Verification Control Statement</t>
  </si>
  <si>
    <t>Verified Total</t>
  </si>
  <si>
    <t>Belgrave Union Church, Elmdale Street</t>
  </si>
  <si>
    <t>Carey Hall Baptist Church Room, 159 Harrison Road</t>
  </si>
  <si>
    <t>Coleman Lodge, The Wayne Way</t>
  </si>
  <si>
    <t>Coleman Neighbourhood Centre, Entrance From Balderstone Close</t>
  </si>
  <si>
    <t>Northfields Neighbourhood Centre, Brighton Road</t>
  </si>
  <si>
    <t>St. Joseph`s Hall, Uppingham Road</t>
  </si>
  <si>
    <t>Evington Leisure Centre, Downing Drive</t>
  </si>
  <si>
    <t>Evington Youth Club, The Common, Evington</t>
  </si>
  <si>
    <t>Hope Hamilton Primary School, Sandhills Avenue</t>
  </si>
  <si>
    <t>Hamilton Library &amp; Learning Centre, Maidenwell Avenue</t>
  </si>
  <si>
    <t>Royal British Legion Club, 13 Main Street, Humberstone</t>
  </si>
  <si>
    <t>Netherhall Neighbourhood Centre, Armadale Drive</t>
  </si>
  <si>
    <t>Belgrave Neighbourhood Centre, Rothley Street</t>
  </si>
  <si>
    <t>Rushey Mead Recreation Centre, Gleneagles Avenue</t>
  </si>
  <si>
    <t>St. Gabriel`s Community Centre, Rear Of St. Gabriel`s Church, Kerrysdale Avenue</t>
  </si>
  <si>
    <t>Phoenix Centre, Entrance From Gervas Road</t>
  </si>
  <si>
    <t>Christ Church Parish Hall, Thurncourt Road</t>
  </si>
  <si>
    <t>BEA</t>
  </si>
  <si>
    <t>BEB</t>
  </si>
  <si>
    <t>BEC</t>
  </si>
  <si>
    <t>EVA</t>
  </si>
  <si>
    <t>EVB</t>
  </si>
  <si>
    <t>EVC</t>
  </si>
  <si>
    <t>EVD</t>
  </si>
  <si>
    <t>HHA</t>
  </si>
  <si>
    <t>HHB</t>
  </si>
  <si>
    <t>HHC</t>
  </si>
  <si>
    <t>HHD</t>
  </si>
  <si>
    <t>HHE</t>
  </si>
  <si>
    <t>RMA</t>
  </si>
  <si>
    <t>RMB</t>
  </si>
  <si>
    <t>RMC</t>
  </si>
  <si>
    <t>RMD</t>
  </si>
  <si>
    <t>RME</t>
  </si>
  <si>
    <t>RMF</t>
  </si>
  <si>
    <t>TCA</t>
  </si>
  <si>
    <t>TCB</t>
  </si>
  <si>
    <t>TCC</t>
  </si>
  <si>
    <t>TCD</t>
  </si>
  <si>
    <t>TCE</t>
  </si>
  <si>
    <t>Polling District</t>
  </si>
  <si>
    <t>Sanatan Manavta Day Care Centre, 172-174 Surrey Street</t>
  </si>
  <si>
    <t>% turnout</t>
  </si>
  <si>
    <t>Number of Ballot Boxes</t>
  </si>
  <si>
    <t>TOTAL - POLLING STATION BALLOT BOXES</t>
  </si>
  <si>
    <t>TOTAL - POSTAL VOTE BALLOT BOXES</t>
  </si>
  <si>
    <t>TOTAL FOR ALL BALLOT BOXES (POLLING STATION AND POSTAL VOTES)</t>
  </si>
  <si>
    <t>Abbey Primary Community School, Entrance From Bruin Street</t>
  </si>
  <si>
    <t xml:space="preserve">Shree Shakti Mandir, Moira Street, </t>
  </si>
  <si>
    <t>St. Chad's Church Centre, 141a Coleman Road</t>
  </si>
  <si>
    <t>Netherhall Children, Young People &amp; Family Centre, 68 New Romney Crescent</t>
  </si>
  <si>
    <t>St. Barnabas Library, French Road</t>
  </si>
  <si>
    <t>Leicester Railwaymen's Club &amp; Institute, Leicester Street</t>
  </si>
  <si>
    <t>St. Theodore's Church, Sandfield Close</t>
  </si>
  <si>
    <t>Woodbridge Children, Young People &amp; Family Centre, 54A Woodbridge Road</t>
  </si>
  <si>
    <t>Harrison Road Methodist Church, Harrison Road</t>
  </si>
  <si>
    <t>Goodwood Bowls Club, Entrances From Uppingham Rd &amp; Crofters Dr</t>
  </si>
  <si>
    <t>Mobile Polling Station, The Willow Public House, 215 Humberstone Lane</t>
  </si>
  <si>
    <t>The Redeemed Christian Church of God, 25 Edgehill Road</t>
  </si>
  <si>
    <t>The Emerald Centre, 450 Gipsy Lane</t>
  </si>
  <si>
    <t>BED</t>
  </si>
  <si>
    <t>BEE</t>
  </si>
  <si>
    <t>EVE</t>
  </si>
  <si>
    <t>EVF</t>
  </si>
  <si>
    <t>NEA</t>
  </si>
  <si>
    <t>NEB</t>
  </si>
  <si>
    <t>NEC</t>
  </si>
  <si>
    <t>NED</t>
  </si>
  <si>
    <t>NEE</t>
  </si>
  <si>
    <t>TRA</t>
  </si>
  <si>
    <t>TRB</t>
  </si>
  <si>
    <t>TRC</t>
  </si>
  <si>
    <t>TRD</t>
  </si>
  <si>
    <t>TRE</t>
  </si>
  <si>
    <t>Eligible Electors</t>
  </si>
  <si>
    <t>Goodwood Evangelical Church, Gamel Road</t>
  </si>
  <si>
    <t>Sacred Heart Church, Parish Hall, entrance from Mere Close</t>
  </si>
  <si>
    <t>Willowbrook Activity Centre (The Boyzee), Colthurst Way</t>
  </si>
  <si>
    <t>The Mead Centre, 343 Gipsy Lane, LE4 9DD</t>
  </si>
  <si>
    <t>AYA</t>
  </si>
  <si>
    <t>The Cricketers Public House, 1 Grace Road, LE2 8AD</t>
  </si>
  <si>
    <t>AYB</t>
  </si>
  <si>
    <t>St. Edward`s Catholic Church Hall, Aylestone Road</t>
  </si>
  <si>
    <t>AYC</t>
  </si>
  <si>
    <t>Aylestone Baptist Church, Lutterworth Road, Aylestone</t>
  </si>
  <si>
    <t>AYD</t>
  </si>
  <si>
    <t>Montrose Primary School, Wigston Lane</t>
  </si>
  <si>
    <t>AYE</t>
  </si>
  <si>
    <t>Gilmorton Community Unit, Hopyard Close</t>
  </si>
  <si>
    <t>CAA</t>
  </si>
  <si>
    <t>Town Hall, Entrance from Bishop Street</t>
  </si>
  <si>
    <t>CAB</t>
  </si>
  <si>
    <t>Trinity House Chapel, Trinity House, The Newarke</t>
  </si>
  <si>
    <t>CAC</t>
  </si>
  <si>
    <t>St. Stephen's United Reformed Church, De Montfort Street (entrance from New Walk)</t>
  </si>
  <si>
    <t>CAD</t>
  </si>
  <si>
    <t>Knighton Park Table Tennis Centre, 83 Knighton Fields Road East</t>
  </si>
  <si>
    <t>CAE</t>
  </si>
  <si>
    <t>Create Studios, 120a Hartopp Road</t>
  </si>
  <si>
    <t>CAF</t>
  </si>
  <si>
    <t>Geeta Bhavan Hindu Community Centre, Clarendon Park Road</t>
  </si>
  <si>
    <t>EMA</t>
  </si>
  <si>
    <t>Eyres Monsell Community Centre, Hillsborough Road</t>
  </si>
  <si>
    <t>EMB</t>
  </si>
  <si>
    <t>Pork Pie Library and Community Centre, Entrance from Stonesby Avenue, LE2 6QS</t>
  </si>
  <si>
    <t>EMC</t>
  </si>
  <si>
    <t>Eyres Monsell &amp; Gilmorton Children's Centre, Hillsborough Road</t>
  </si>
  <si>
    <t>KNA</t>
  </si>
  <si>
    <t>Knighton Tennis Centre, Knighton Lane East</t>
  </si>
  <si>
    <t>KNB</t>
  </si>
  <si>
    <t>Knighton Parish Centre, Church Lane, Knighton</t>
  </si>
  <si>
    <t>KNC</t>
  </si>
  <si>
    <t>St. Thomas More Catholic Church, 75 Knighton Road</t>
  </si>
  <si>
    <t>KND</t>
  </si>
  <si>
    <t>9th Leicester Scout Hut, 58 Stoughton Road</t>
  </si>
  <si>
    <t>KNE</t>
  </si>
  <si>
    <t>Memorial Hall, Holbrook Road</t>
  </si>
  <si>
    <t>KNF</t>
  </si>
  <si>
    <t>Overdale Infant School, Overdale Road</t>
  </si>
  <si>
    <t>SFA</t>
  </si>
  <si>
    <t>St Andrews Play Association, Thirlmere Gardens / Walnut Street</t>
  </si>
  <si>
    <t>SFB</t>
  </si>
  <si>
    <t>Ecumenical Church of The Nativity, Richmond Road</t>
  </si>
  <si>
    <t>SFC</t>
  </si>
  <si>
    <t>Saffron Children, Young People &amp; Family Centre, The Crossway</t>
  </si>
  <si>
    <t>SFD</t>
  </si>
  <si>
    <t>Mobile Polling Station, The Linwood Centre</t>
  </si>
  <si>
    <t>SHA</t>
  </si>
  <si>
    <t>Melbourne Hall, Entrance from Melbourne Road</t>
  </si>
  <si>
    <t>SHB</t>
  </si>
  <si>
    <t>Spinney Hill Primary School &amp; Community Centre, Entrance From Ventnor Street</t>
  </si>
  <si>
    <t>SHC</t>
  </si>
  <si>
    <t>Coleman Primary School, Gwendolen Road</t>
  </si>
  <si>
    <t>SHD</t>
  </si>
  <si>
    <t>Mayflower Methodist Church Hall, Entrance From Ethel Road</t>
  </si>
  <si>
    <t>STA</t>
  </si>
  <si>
    <t>Shama Women's Centre, 39-45 Sparkenhoe Street</t>
  </si>
  <si>
    <t>STB</t>
  </si>
  <si>
    <t>Trinity Life Church, Upper Tichborne Street</t>
  </si>
  <si>
    <t>STC</t>
  </si>
  <si>
    <t>Muslim Khatri Association Community Centre, Evington Road, Entrance From Dashwood Road</t>
  </si>
  <si>
    <t>STD</t>
  </si>
  <si>
    <t>Evington Valley Primary School, Evington Valley Road</t>
  </si>
  <si>
    <t>STE</t>
  </si>
  <si>
    <t>St. Philip`s Church Hall, Evington Road</t>
  </si>
  <si>
    <t>WYA</t>
  </si>
  <si>
    <t>St. Matthew`s Centre, Entrance From Malabar Rd, Main Entrance</t>
  </si>
  <si>
    <t>WYB</t>
  </si>
  <si>
    <t>Shree Mandhata Samaj Community Centre, 1 Hartington Road</t>
  </si>
  <si>
    <t>WYC</t>
  </si>
  <si>
    <t>Wesley Hall School Room, Hartington Road</t>
  </si>
  <si>
    <t>WYD</t>
  </si>
  <si>
    <t>Highfields Centre, 96 Melbourne Road</t>
  </si>
  <si>
    <t>ABA</t>
  </si>
  <si>
    <t>The Tudor Centre, Holderness Road</t>
  </si>
  <si>
    <t>ABB</t>
  </si>
  <si>
    <t>The Corner Club, Border Drive</t>
  </si>
  <si>
    <t>ABC</t>
  </si>
  <si>
    <t>Stocking Farm Community Centre, Entrances From Packwood Road And Marwood Road</t>
  </si>
  <si>
    <t>ABD</t>
  </si>
  <si>
    <t>Community of Christ, 330 Abbey Lane</t>
  </si>
  <si>
    <t>ABE</t>
  </si>
  <si>
    <t>St. Patrick`s Parish Centre, Beaumont Leys Lane</t>
  </si>
  <si>
    <t>ABF</t>
  </si>
  <si>
    <t>All Saints Church, Highcross Street</t>
  </si>
  <si>
    <t>ABG</t>
  </si>
  <si>
    <t>Little Grasshoppers Nursery, Avebury Avenue, LE4 0FQ</t>
  </si>
  <si>
    <t>BFA</t>
  </si>
  <si>
    <t>Braunstone Victoria Working Mens Club, Cantrell Road</t>
  </si>
  <si>
    <t>BFB</t>
  </si>
  <si>
    <t>The Oak Centre, Bendbow Rise</t>
  </si>
  <si>
    <t>BFC</t>
  </si>
  <si>
    <t>Blessed Sacrament Church Hall, Gooding Avenue</t>
  </si>
  <si>
    <t>BFD</t>
  </si>
  <si>
    <t>Holy Apostles Hall, Fosse Road South</t>
  </si>
  <si>
    <t>BFE</t>
  </si>
  <si>
    <t>The BRITE Centre, Braunstone Avenue</t>
  </si>
  <si>
    <t>BFF</t>
  </si>
  <si>
    <t>Christ Church Schoolroom, Barbara Road</t>
  </si>
  <si>
    <t>BFG</t>
  </si>
  <si>
    <t>Manor House Neighbourhood Centre, Entrance From Compton Road</t>
  </si>
  <si>
    <t>BLA</t>
  </si>
  <si>
    <t>Glebelands Primary School, Chancel Road</t>
  </si>
  <si>
    <t>BLB</t>
  </si>
  <si>
    <t>Beaumont Lodge Neighbourhood Association Centre, Astill Lodge Road</t>
  </si>
  <si>
    <t>BLC</t>
  </si>
  <si>
    <t>Heatherbrook Primary School - Community Wing, Astill Lodge Road</t>
  </si>
  <si>
    <t>BLD</t>
  </si>
  <si>
    <t>Buswells Lodge Primary School, Beauville Drive</t>
  </si>
  <si>
    <t>BLE</t>
  </si>
  <si>
    <t>Home Farm Neighbourhood Centre, Off Strasbourg Drive</t>
  </si>
  <si>
    <t>BLF</t>
  </si>
  <si>
    <t>Barley Croft Community Centre, Malham Close</t>
  </si>
  <si>
    <t>BLG</t>
  </si>
  <si>
    <t>Milton House, Milton Crescent</t>
  </si>
  <si>
    <t>BLH</t>
  </si>
  <si>
    <t>Mobile Polling Station, Glenfrith Close</t>
  </si>
  <si>
    <t>BLI</t>
  </si>
  <si>
    <t>Mobile Polling Station, Heathley Park Public House, Heathley Park Drive</t>
  </si>
  <si>
    <t>BLJ</t>
  </si>
  <si>
    <t>Stokes Wood Allotment Society Pavilion, Stokes Drive</t>
  </si>
  <si>
    <t>FSA</t>
  </si>
  <si>
    <t>Buckminster Road Baptist Church, Entrance From Buckminster Road</t>
  </si>
  <si>
    <t>FSB</t>
  </si>
  <si>
    <t>Woodgate Resources Centre, 36 Woodgate</t>
  </si>
  <si>
    <t>FSC</t>
  </si>
  <si>
    <t>Newfoundpool Neighbourhood Centre, Pool Road</t>
  </si>
  <si>
    <t>FSD</t>
  </si>
  <si>
    <t>Fosse Neighbourhood Centre, Entrance From Mantle Road</t>
  </si>
  <si>
    <t>FSE</t>
  </si>
  <si>
    <t>St Paul &amp; St Augustine Worship Centre, 2 Kirby Road</t>
  </si>
  <si>
    <t>WCA</t>
  </si>
  <si>
    <t>Ukrainian Church Hall, 2a Fosse Road South</t>
  </si>
  <si>
    <t>WCB</t>
  </si>
  <si>
    <t>Robert Hall Baptist Church, Upperton Road</t>
  </si>
  <si>
    <t>WCC</t>
  </si>
  <si>
    <t>East West Community Centre, 10 Wilberforce Road</t>
  </si>
  <si>
    <t>WCD</t>
  </si>
  <si>
    <t>Mobile Polling Station, Watershed Community Centre, Bede Island</t>
  </si>
  <si>
    <t>WTA</t>
  </si>
  <si>
    <t>Mobile Polling Station, Ryder Road</t>
  </si>
  <si>
    <t>WTB</t>
  </si>
  <si>
    <t>Braunstone Frith Primary School, Liberty Road</t>
  </si>
  <si>
    <t>WTC</t>
  </si>
  <si>
    <t>New Parks Methodist Church, New Parks Boulevard</t>
  </si>
  <si>
    <t>WTD</t>
  </si>
  <si>
    <t>New Parks Library, 321 Aikman Avenue</t>
  </si>
  <si>
    <t>WTE</t>
  </si>
  <si>
    <t>Early Years Support Centre, New Parks House, Pindar Road</t>
  </si>
  <si>
    <t>WTF</t>
  </si>
  <si>
    <t>St. Anne`s Church, Entrance From Letchworth Road</t>
  </si>
  <si>
    <t>WTG</t>
  </si>
  <si>
    <t>Braunstone Avenue Hall, Entrance From Wyngate Drive</t>
  </si>
  <si>
    <t xml:space="preserve">Polling Station Location                                                                                       </t>
  </si>
  <si>
    <t>European Election</t>
  </si>
  <si>
    <t>European Election, Thursday 23rd May 2019</t>
  </si>
  <si>
    <t>Polling Station Number / Postal Ballot Box Number(s)</t>
  </si>
  <si>
    <t>Postal Vote Boxes</t>
  </si>
  <si>
    <t>Total for Mini Count 1</t>
  </si>
  <si>
    <t>Total for Mini Count 2</t>
  </si>
  <si>
    <t>Total for Mini Count 3</t>
  </si>
  <si>
    <t>Total for Mini Count 4</t>
  </si>
  <si>
    <t>Total for Mini Count 5</t>
  </si>
  <si>
    <t>Total for Mini Count 6</t>
  </si>
  <si>
    <t>Total for Mini Count 7</t>
  </si>
  <si>
    <t>Total for Mini Count 8</t>
  </si>
  <si>
    <t>Total for Mini Count 9</t>
  </si>
  <si>
    <t>Total for Mini Count 10</t>
  </si>
  <si>
    <t>Total for Mini Count 11</t>
  </si>
  <si>
    <t>Total for Mini Count 12</t>
  </si>
  <si>
    <t>Total for Mini Count 13</t>
  </si>
  <si>
    <t>Total for Mini Count 14</t>
  </si>
  <si>
    <t>Total for Mini Count 15</t>
  </si>
  <si>
    <t>Total for Mini Count 16</t>
  </si>
  <si>
    <t>Total for Mini Count 17</t>
  </si>
  <si>
    <t>Total for Mini Count 18</t>
  </si>
  <si>
    <t>total of verified ballot papers</t>
  </si>
  <si>
    <t>number of mini-counts</t>
  </si>
  <si>
    <t>verified ballot papers per count</t>
  </si>
  <si>
    <t>1/2/3/44</t>
  </si>
  <si>
    <t>4/5/21/22</t>
  </si>
  <si>
    <t>46</t>
  </si>
  <si>
    <t>6/7</t>
  </si>
  <si>
    <t>8/9</t>
  </si>
  <si>
    <t>10/11/23</t>
  </si>
  <si>
    <t>12/13</t>
  </si>
  <si>
    <t>24/25</t>
  </si>
  <si>
    <t>N/A</t>
  </si>
  <si>
    <t>29</t>
  </si>
  <si>
    <t>14/15/26</t>
  </si>
  <si>
    <t>16/17/27</t>
  </si>
  <si>
    <t>18/19/20</t>
  </si>
  <si>
    <t>28/34/35/36</t>
  </si>
  <si>
    <t>30/31/32</t>
  </si>
  <si>
    <t>33/45</t>
  </si>
  <si>
    <t>37/38/39</t>
  </si>
  <si>
    <t>40/41/42/43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</si>
</sst>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rgb="FF0066FF"/>
      <name val="Verdana"/>
      <family val="2"/>
    </font>
    <font>
      <sz val="12"/>
      <color theme="1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u/>
      <sz val="12"/>
      <color theme="9" tint="-0.249977111117893"/>
      <name val="Verdana"/>
      <family val="2"/>
    </font>
    <font>
      <sz val="12"/>
      <color rgb="FF00B050"/>
      <name val="Verdana"/>
      <family val="2"/>
    </font>
    <font>
      <b/>
      <u/>
      <sz val="12"/>
      <color theme="1"/>
      <name val="Verdana"/>
      <family val="2"/>
    </font>
    <font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2" fontId="5" fillId="0" borderId="6" xfId="2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21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/>
    </xf>
    <xf numFmtId="2" fontId="5" fillId="0" borderId="21" xfId="2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4" fillId="8" borderId="3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vertical="center"/>
    </xf>
    <xf numFmtId="0" fontId="4" fillId="9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3" fontId="4" fillId="9" borderId="49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1" fontId="4" fillId="4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10" fillId="0" borderId="23" xfId="2" applyNumberFormat="1" applyFont="1" applyBorder="1" applyAlignment="1">
      <alignment horizontal="center" vertical="center" wrapText="1"/>
    </xf>
    <xf numFmtId="3" fontId="10" fillId="7" borderId="23" xfId="2" applyNumberFormat="1" applyFont="1" applyFill="1" applyBorder="1" applyAlignment="1">
      <alignment horizontal="center" vertical="center" wrapText="1"/>
    </xf>
    <xf numFmtId="2" fontId="10" fillId="6" borderId="23" xfId="2" applyNumberFormat="1" applyFont="1" applyFill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 wrapText="1"/>
    </xf>
    <xf numFmtId="3" fontId="10" fillId="7" borderId="2" xfId="2" applyNumberFormat="1" applyFont="1" applyFill="1" applyBorder="1" applyAlignment="1">
      <alignment horizontal="center" vertical="center" wrapText="1"/>
    </xf>
    <xf numFmtId="2" fontId="10" fillId="6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Border="1" applyAlignment="1">
      <alignment horizontal="center" vertical="center" wrapText="1"/>
    </xf>
    <xf numFmtId="2" fontId="10" fillId="6" borderId="3" xfId="2" applyNumberFormat="1" applyFont="1" applyFill="1" applyBorder="1" applyAlignment="1">
      <alignment horizontal="center" vertical="center" wrapText="1"/>
    </xf>
    <xf numFmtId="1" fontId="4" fillId="8" borderId="15" xfId="0" quotePrefix="1" applyNumberFormat="1" applyFont="1" applyFill="1" applyBorder="1" applyAlignment="1">
      <alignment horizontal="center" vertical="center"/>
    </xf>
    <xf numFmtId="3" fontId="10" fillId="0" borderId="7" xfId="2" applyNumberFormat="1" applyFont="1" applyFill="1" applyBorder="1" applyAlignment="1">
      <alignment horizontal="center" vertical="center" wrapText="1"/>
    </xf>
    <xf numFmtId="3" fontId="10" fillId="7" borderId="37" xfId="2" applyNumberFormat="1" applyFont="1" applyFill="1" applyBorder="1" applyAlignment="1">
      <alignment horizontal="center" vertical="center" wrapText="1"/>
    </xf>
    <xf numFmtId="2" fontId="10" fillId="0" borderId="50" xfId="2" applyNumberFormat="1" applyFont="1" applyFill="1" applyBorder="1" applyAlignment="1">
      <alignment horizontal="center" vertical="center" wrapText="1"/>
    </xf>
    <xf numFmtId="3" fontId="10" fillId="0" borderId="8" xfId="2" applyNumberFormat="1" applyFont="1" applyFill="1" applyBorder="1" applyAlignment="1">
      <alignment horizontal="center" vertical="center" wrapText="1"/>
    </xf>
    <xf numFmtId="3" fontId="10" fillId="9" borderId="47" xfId="2" applyNumberFormat="1" applyFont="1" applyFill="1" applyBorder="1" applyAlignment="1">
      <alignment horizontal="center" vertical="center" wrapText="1"/>
    </xf>
    <xf numFmtId="2" fontId="10" fillId="0" borderId="51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 wrapText="1"/>
    </xf>
    <xf numFmtId="3" fontId="10" fillId="0" borderId="31" xfId="2" applyNumberFormat="1" applyFont="1" applyBorder="1" applyAlignment="1">
      <alignment horizontal="center" vertical="center" wrapText="1"/>
    </xf>
    <xf numFmtId="2" fontId="10" fillId="6" borderId="26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Border="1" applyAlignment="1">
      <alignment horizontal="center" vertical="center" wrapText="1"/>
    </xf>
    <xf numFmtId="2" fontId="10" fillId="6" borderId="1" xfId="2" applyNumberFormat="1" applyFont="1" applyFill="1" applyBorder="1" applyAlignment="1">
      <alignment horizontal="center" vertical="center" wrapText="1"/>
    </xf>
    <xf numFmtId="2" fontId="10" fillId="6" borderId="4" xfId="2" applyNumberFormat="1" applyFont="1" applyFill="1" applyBorder="1" applyAlignment="1">
      <alignment horizontal="center" vertical="center" wrapText="1"/>
    </xf>
    <xf numFmtId="3" fontId="10" fillId="7" borderId="1" xfId="2" applyNumberFormat="1" applyFont="1" applyFill="1" applyBorder="1" applyAlignment="1">
      <alignment horizontal="center" vertical="center" wrapText="1"/>
    </xf>
    <xf numFmtId="3" fontId="10" fillId="0" borderId="4" xfId="2" applyNumberFormat="1" applyFont="1" applyBorder="1" applyAlignment="1">
      <alignment horizontal="center" vertical="center" wrapText="1"/>
    </xf>
    <xf numFmtId="2" fontId="10" fillId="6" borderId="31" xfId="2" applyNumberFormat="1" applyFont="1" applyFill="1" applyBorder="1" applyAlignment="1">
      <alignment horizontal="center" vertical="center" wrapText="1"/>
    </xf>
    <xf numFmtId="3" fontId="10" fillId="0" borderId="26" xfId="2" applyNumberFormat="1" applyFont="1" applyBorder="1" applyAlignment="1">
      <alignment horizontal="center" vertical="center" wrapText="1"/>
    </xf>
    <xf numFmtId="2" fontId="10" fillId="6" borderId="19" xfId="2" applyNumberFormat="1" applyFont="1" applyFill="1" applyBorder="1" applyAlignment="1">
      <alignment horizontal="center" vertical="center" wrapText="1"/>
    </xf>
    <xf numFmtId="2" fontId="10" fillId="6" borderId="35" xfId="2" applyNumberFormat="1" applyFont="1" applyFill="1" applyBorder="1" applyAlignment="1">
      <alignment horizontal="center" vertical="center" wrapText="1"/>
    </xf>
    <xf numFmtId="2" fontId="10" fillId="6" borderId="36" xfId="2" applyNumberFormat="1" applyFont="1" applyFill="1" applyBorder="1" applyAlignment="1">
      <alignment horizontal="center" vertical="center" wrapText="1"/>
    </xf>
    <xf numFmtId="2" fontId="10" fillId="6" borderId="37" xfId="2" applyNumberFormat="1" applyFont="1" applyFill="1" applyBorder="1" applyAlignment="1">
      <alignment horizontal="center" vertical="center" wrapText="1"/>
    </xf>
    <xf numFmtId="3" fontId="10" fillId="0" borderId="18" xfId="2" applyNumberFormat="1" applyFont="1" applyBorder="1" applyAlignment="1">
      <alignment horizontal="center" vertical="center" wrapText="1"/>
    </xf>
    <xf numFmtId="3" fontId="10" fillId="7" borderId="18" xfId="2" applyNumberFormat="1" applyFont="1" applyFill="1" applyBorder="1" applyAlignment="1">
      <alignment horizontal="center" vertical="center" wrapText="1"/>
    </xf>
    <xf numFmtId="2" fontId="10" fillId="6" borderId="39" xfId="2" applyNumberFormat="1" applyFont="1" applyFill="1" applyBorder="1" applyAlignment="1">
      <alignment horizontal="center" vertical="center" wrapText="1"/>
    </xf>
    <xf numFmtId="3" fontId="10" fillId="0" borderId="55" xfId="2" applyNumberFormat="1" applyFont="1" applyBorder="1" applyAlignment="1">
      <alignment horizontal="center" vertical="center" wrapText="1"/>
    </xf>
    <xf numFmtId="2" fontId="10" fillId="6" borderId="55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2" fontId="10" fillId="0" borderId="0" xfId="2" applyNumberFormat="1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3" fontId="10" fillId="0" borderId="11" xfId="2" applyNumberFormat="1" applyFont="1" applyFill="1" applyBorder="1" applyAlignment="1">
      <alignment horizontal="center" vertical="center" wrapText="1"/>
    </xf>
    <xf numFmtId="2" fontId="10" fillId="0" borderId="12" xfId="2" applyNumberFormat="1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2" fontId="10" fillId="2" borderId="14" xfId="2" applyNumberFormat="1" applyFont="1" applyFill="1" applyBorder="1" applyAlignment="1">
      <alignment horizontal="center" vertical="center" wrapText="1"/>
    </xf>
    <xf numFmtId="0" fontId="10" fillId="6" borderId="15" xfId="2" applyFont="1" applyFill="1" applyBorder="1" applyAlignment="1">
      <alignment horizontal="center" vertical="center" wrapText="1"/>
    </xf>
    <xf numFmtId="3" fontId="10" fillId="6" borderId="16" xfId="2" applyNumberFormat="1" applyFont="1" applyFill="1" applyBorder="1" applyAlignment="1">
      <alignment horizontal="center" vertical="center" wrapText="1"/>
    </xf>
    <xf numFmtId="2" fontId="5" fillId="6" borderId="17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 wrapText="1"/>
    </xf>
    <xf numFmtId="3" fontId="10" fillId="5" borderId="0" xfId="2" applyNumberFormat="1" applyFont="1" applyFill="1" applyBorder="1" applyAlignment="1">
      <alignment horizontal="center" vertical="center" wrapText="1"/>
    </xf>
    <xf numFmtId="2" fontId="5" fillId="5" borderId="0" xfId="2" applyNumberFormat="1" applyFont="1" applyFill="1" applyBorder="1" applyAlignment="1">
      <alignment horizontal="center" vertical="center" wrapText="1"/>
    </xf>
    <xf numFmtId="3" fontId="4" fillId="9" borderId="47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CCECFF"/>
      <color rgb="FFCCFF99"/>
      <color rgb="FFCCFFCC"/>
      <color rgb="FFFF9999"/>
      <color rgb="FFFFCCFF"/>
      <color rgb="FFFFFFCC"/>
      <color rgb="FF99FF99"/>
      <color rgb="FFFFFF66"/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32"/>
  <sheetViews>
    <sheetView tabSelected="1" topLeftCell="A58" zoomScale="60" zoomScaleNormal="60" workbookViewId="0">
      <selection activeCell="D28" sqref="D28"/>
    </sheetView>
  </sheetViews>
  <sheetFormatPr defaultColWidth="8.88671875" defaultRowHeight="18" customHeight="1" x14ac:dyDescent="0.3"/>
  <cols>
    <col min="1" max="1" width="1.6640625" style="1" customWidth="1"/>
    <col min="2" max="2" width="18.6640625" style="2" customWidth="1"/>
    <col min="3" max="3" width="26.33203125" style="78" customWidth="1"/>
    <col min="4" max="4" width="109.109375" style="78" customWidth="1"/>
    <col min="5" max="5" width="18" style="78" customWidth="1"/>
    <col min="6" max="6" width="15.33203125" style="78" customWidth="1"/>
    <col min="7" max="7" width="20.5546875" style="2" customWidth="1"/>
    <col min="8" max="8" width="14.33203125" style="81" bestFit="1" customWidth="1"/>
    <col min="9" max="9" width="2.6640625" style="78" customWidth="1"/>
    <col min="10" max="16384" width="8.88671875" style="78"/>
  </cols>
  <sheetData>
    <row r="1" spans="1:79" ht="18" customHeight="1" x14ac:dyDescent="0.3">
      <c r="B1" s="76" t="s">
        <v>237</v>
      </c>
      <c r="C1" s="77"/>
      <c r="D1" s="77"/>
      <c r="E1" s="2"/>
      <c r="F1" s="2"/>
      <c r="G1" s="76"/>
      <c r="H1" s="2"/>
    </row>
    <row r="2" spans="1:79" ht="18" customHeight="1" x14ac:dyDescent="0.3">
      <c r="B2" s="79" t="s">
        <v>0</v>
      </c>
      <c r="C2" s="77"/>
      <c r="D2" s="77"/>
      <c r="E2" s="80"/>
      <c r="F2" s="80"/>
      <c r="G2" s="79"/>
    </row>
    <row r="3" spans="1:79" ht="18" customHeight="1" thickBot="1" x14ac:dyDescent="0.35">
      <c r="D3" s="82"/>
      <c r="E3" s="82"/>
      <c r="F3" s="82"/>
      <c r="G3" s="82"/>
      <c r="H3" s="83"/>
    </row>
    <row r="4" spans="1:79" s="6" customFormat="1" ht="65.400000000000006" thickBot="1" x14ac:dyDescent="0.35">
      <c r="A4" s="1"/>
      <c r="B4" s="3" t="s">
        <v>42</v>
      </c>
      <c r="C4" s="4" t="s">
        <v>238</v>
      </c>
      <c r="D4" s="4" t="s">
        <v>235</v>
      </c>
      <c r="E4" s="4" t="s">
        <v>45</v>
      </c>
      <c r="F4" s="4" t="s">
        <v>76</v>
      </c>
      <c r="G4" s="4" t="s">
        <v>1</v>
      </c>
      <c r="H4" s="5" t="s">
        <v>44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s="6" customFormat="1" ht="18" customHeight="1" thickBot="1" x14ac:dyDescent="0.35">
      <c r="A5" s="1"/>
      <c r="B5" s="7"/>
      <c r="C5" s="7"/>
      <c r="D5" s="8"/>
      <c r="E5" s="7"/>
      <c r="F5" s="7"/>
      <c r="G5" s="7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ht="18" customHeight="1" thickBot="1" x14ac:dyDescent="0.35">
      <c r="B6" s="10" t="s">
        <v>19</v>
      </c>
      <c r="C6" s="11">
        <v>1</v>
      </c>
      <c r="D6" s="12" t="s">
        <v>2</v>
      </c>
      <c r="E6" s="13">
        <v>2</v>
      </c>
      <c r="F6" s="85">
        <v>2152</v>
      </c>
      <c r="G6" s="86">
        <v>771</v>
      </c>
      <c r="H6" s="87">
        <f>(G6*100)/F6</f>
        <v>35.8271375464684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79" ht="18" customHeight="1" thickBot="1" x14ac:dyDescent="0.35">
      <c r="B7" s="38" t="s">
        <v>20</v>
      </c>
      <c r="C7" s="11">
        <v>2</v>
      </c>
      <c r="D7" s="140" t="s">
        <v>49</v>
      </c>
      <c r="E7" s="14">
        <v>2</v>
      </c>
      <c r="F7" s="88">
        <v>1542</v>
      </c>
      <c r="G7" s="89">
        <v>743</v>
      </c>
      <c r="H7" s="90">
        <f>(G7*100)/F7</f>
        <v>48.184176394293125</v>
      </c>
    </row>
    <row r="8" spans="1:79" ht="18" customHeight="1" thickBot="1" x14ac:dyDescent="0.35">
      <c r="B8" s="41" t="s">
        <v>20</v>
      </c>
      <c r="C8" s="11">
        <v>3</v>
      </c>
      <c r="D8" s="141" t="s">
        <v>49</v>
      </c>
      <c r="E8" s="14">
        <v>2</v>
      </c>
      <c r="F8" s="91">
        <v>1763</v>
      </c>
      <c r="G8" s="89">
        <v>858</v>
      </c>
      <c r="H8" s="92">
        <f>(G8*100)/F8</f>
        <v>48.667044809982983</v>
      </c>
    </row>
    <row r="9" spans="1:79" ht="18" customHeight="1" thickBot="1" x14ac:dyDescent="0.35">
      <c r="B9" s="16"/>
      <c r="C9" s="93" t="s">
        <v>261</v>
      </c>
      <c r="D9" s="17" t="s">
        <v>239</v>
      </c>
      <c r="E9" s="18">
        <v>4</v>
      </c>
      <c r="F9" s="94"/>
      <c r="G9" s="95">
        <v>1678</v>
      </c>
      <c r="H9" s="96"/>
    </row>
    <row r="10" spans="1:79" ht="18" customHeight="1" thickBot="1" x14ac:dyDescent="0.35">
      <c r="B10" s="19"/>
      <c r="C10" s="69"/>
      <c r="D10" s="20" t="s">
        <v>240</v>
      </c>
      <c r="E10" s="21">
        <f>SUM(E6:E9)</f>
        <v>10</v>
      </c>
      <c r="F10" s="97"/>
      <c r="G10" s="98">
        <f>SUM(G6:G9)</f>
        <v>4050</v>
      </c>
      <c r="H10" s="99"/>
    </row>
    <row r="11" spans="1:79" s="2" customFormat="1" ht="18" customHeight="1" thickBot="1" x14ac:dyDescent="0.35">
      <c r="A11" s="1"/>
      <c r="B11" s="19"/>
      <c r="C11" s="72"/>
      <c r="D11" s="23"/>
      <c r="E11" s="24"/>
      <c r="F11" s="100"/>
      <c r="G11" s="100"/>
      <c r="H11" s="100"/>
    </row>
    <row r="12" spans="1:79" ht="18" customHeight="1" x14ac:dyDescent="0.3">
      <c r="B12" s="25" t="s">
        <v>21</v>
      </c>
      <c r="C12" s="26">
        <v>4</v>
      </c>
      <c r="D12" s="27" t="s">
        <v>50</v>
      </c>
      <c r="E12" s="28">
        <v>2</v>
      </c>
      <c r="F12" s="101">
        <v>1959</v>
      </c>
      <c r="G12" s="86">
        <v>917</v>
      </c>
      <c r="H12" s="102">
        <f>(G12*100)/F12</f>
        <v>46.809596733027057</v>
      </c>
    </row>
    <row r="13" spans="1:79" ht="18" customHeight="1" x14ac:dyDescent="0.3">
      <c r="B13" s="30" t="s">
        <v>62</v>
      </c>
      <c r="C13" s="31">
        <v>5</v>
      </c>
      <c r="D13" s="32" t="s">
        <v>14</v>
      </c>
      <c r="E13" s="33">
        <v>2</v>
      </c>
      <c r="F13" s="103">
        <v>1768</v>
      </c>
      <c r="G13" s="89">
        <v>771</v>
      </c>
      <c r="H13" s="104">
        <f>(G13*100)/F13</f>
        <v>43.608597285067873</v>
      </c>
    </row>
    <row r="14" spans="1:79" ht="18" customHeight="1" x14ac:dyDescent="0.3">
      <c r="B14" s="30" t="s">
        <v>63</v>
      </c>
      <c r="C14" s="31">
        <v>6</v>
      </c>
      <c r="D14" s="32" t="s">
        <v>43</v>
      </c>
      <c r="E14" s="33">
        <v>2</v>
      </c>
      <c r="F14" s="103">
        <v>1284</v>
      </c>
      <c r="G14" s="89">
        <v>416</v>
      </c>
      <c r="H14" s="104">
        <f>(G14*100)/F14</f>
        <v>32.398753894080997</v>
      </c>
    </row>
    <row r="15" spans="1:79" ht="18" customHeight="1" thickBot="1" x14ac:dyDescent="0.35">
      <c r="B15" s="34" t="s">
        <v>22</v>
      </c>
      <c r="C15" s="35">
        <v>7</v>
      </c>
      <c r="D15" s="36" t="s">
        <v>51</v>
      </c>
      <c r="E15" s="33">
        <v>2</v>
      </c>
      <c r="F15" s="103">
        <v>1536</v>
      </c>
      <c r="G15" s="95">
        <v>485</v>
      </c>
      <c r="H15" s="105">
        <f>(G15*100)/F15</f>
        <v>31.575520833333332</v>
      </c>
    </row>
    <row r="16" spans="1:79" ht="18" customHeight="1" thickBot="1" x14ac:dyDescent="0.35">
      <c r="B16" s="16"/>
      <c r="C16" s="93" t="s">
        <v>262</v>
      </c>
      <c r="D16" s="17" t="s">
        <v>239</v>
      </c>
      <c r="E16" s="18">
        <v>4</v>
      </c>
      <c r="F16" s="94"/>
      <c r="G16" s="95">
        <v>1400</v>
      </c>
      <c r="H16" s="96"/>
    </row>
    <row r="17" spans="1:8" ht="18" customHeight="1" thickBot="1" x14ac:dyDescent="0.35">
      <c r="B17" s="19"/>
      <c r="C17" s="69"/>
      <c r="D17" s="20" t="s">
        <v>241</v>
      </c>
      <c r="E17" s="21">
        <f>SUM(E12:E16)</f>
        <v>12</v>
      </c>
      <c r="F17" s="97"/>
      <c r="G17" s="98">
        <f>SUM(G12:G16)</f>
        <v>3989</v>
      </c>
      <c r="H17" s="99"/>
    </row>
    <row r="18" spans="1:8" s="2" customFormat="1" ht="18" customHeight="1" thickBot="1" x14ac:dyDescent="0.35">
      <c r="A18" s="1"/>
      <c r="B18" s="19"/>
      <c r="C18" s="72"/>
      <c r="D18" s="23"/>
      <c r="E18" s="24"/>
      <c r="F18" s="100"/>
      <c r="G18" s="100"/>
      <c r="H18" s="100"/>
    </row>
    <row r="19" spans="1:8" ht="18" customHeight="1" x14ac:dyDescent="0.3">
      <c r="B19" s="10" t="s">
        <v>23</v>
      </c>
      <c r="C19" s="11">
        <v>8</v>
      </c>
      <c r="D19" s="12" t="s">
        <v>5</v>
      </c>
      <c r="E19" s="13">
        <v>2</v>
      </c>
      <c r="F19" s="85">
        <v>1850</v>
      </c>
      <c r="G19" s="86">
        <v>554</v>
      </c>
      <c r="H19" s="87">
        <f t="shared" ref="H19:H25" si="0">(G19*100)/F19</f>
        <v>29.945945945945947</v>
      </c>
    </row>
    <row r="20" spans="1:8" ht="18" customHeight="1" x14ac:dyDescent="0.3">
      <c r="B20" s="38" t="s">
        <v>24</v>
      </c>
      <c r="C20" s="39">
        <v>9</v>
      </c>
      <c r="D20" s="40" t="s">
        <v>7</v>
      </c>
      <c r="E20" s="14">
        <v>2</v>
      </c>
      <c r="F20" s="88">
        <v>1224</v>
      </c>
      <c r="G20" s="89">
        <v>355</v>
      </c>
      <c r="H20" s="90">
        <f t="shared" si="0"/>
        <v>29.003267973856211</v>
      </c>
    </row>
    <row r="21" spans="1:8" ht="18" customHeight="1" x14ac:dyDescent="0.3">
      <c r="B21" s="38" t="s">
        <v>25</v>
      </c>
      <c r="C21" s="39">
        <v>10</v>
      </c>
      <c r="D21" s="40" t="s">
        <v>77</v>
      </c>
      <c r="E21" s="14">
        <v>2</v>
      </c>
      <c r="F21" s="88">
        <v>1559</v>
      </c>
      <c r="G21" s="89">
        <v>384</v>
      </c>
      <c r="H21" s="90">
        <f t="shared" si="0"/>
        <v>24.631173829377808</v>
      </c>
    </row>
    <row r="22" spans="1:8" ht="18" customHeight="1" x14ac:dyDescent="0.3">
      <c r="B22" s="41" t="s">
        <v>64</v>
      </c>
      <c r="C22" s="42">
        <v>11</v>
      </c>
      <c r="D22" s="43" t="s">
        <v>8</v>
      </c>
      <c r="E22" s="44">
        <v>2</v>
      </c>
      <c r="F22" s="91">
        <v>2455</v>
      </c>
      <c r="G22" s="95">
        <v>571</v>
      </c>
      <c r="H22" s="92">
        <f t="shared" si="0"/>
        <v>23.25865580448065</v>
      </c>
    </row>
    <row r="23" spans="1:8" ht="18" customHeight="1" x14ac:dyDescent="0.3">
      <c r="B23" s="30" t="s">
        <v>65</v>
      </c>
      <c r="C23" s="31">
        <v>12</v>
      </c>
      <c r="D23" s="45" t="s">
        <v>9</v>
      </c>
      <c r="E23" s="33">
        <v>2</v>
      </c>
      <c r="F23" s="103">
        <v>1940</v>
      </c>
      <c r="G23" s="95">
        <v>577</v>
      </c>
      <c r="H23" s="104">
        <f t="shared" si="0"/>
        <v>29.742268041237114</v>
      </c>
    </row>
    <row r="24" spans="1:8" ht="18" customHeight="1" x14ac:dyDescent="0.3">
      <c r="B24" s="34" t="s">
        <v>26</v>
      </c>
      <c r="C24" s="35">
        <v>13</v>
      </c>
      <c r="D24" s="142" t="s">
        <v>10</v>
      </c>
      <c r="E24" s="15">
        <v>2</v>
      </c>
      <c r="F24" s="107">
        <v>1239</v>
      </c>
      <c r="G24" s="95">
        <v>245</v>
      </c>
      <c r="H24" s="105">
        <f t="shared" si="0"/>
        <v>19.774011299435028</v>
      </c>
    </row>
    <row r="25" spans="1:8" ht="18" customHeight="1" thickBot="1" x14ac:dyDescent="0.35">
      <c r="B25" s="38" t="s">
        <v>26</v>
      </c>
      <c r="C25" s="39">
        <v>14</v>
      </c>
      <c r="D25" s="140" t="s">
        <v>10</v>
      </c>
      <c r="E25" s="14">
        <v>2</v>
      </c>
      <c r="F25" s="88">
        <v>1366</v>
      </c>
      <c r="G25" s="95">
        <v>263</v>
      </c>
      <c r="H25" s="90">
        <f t="shared" si="0"/>
        <v>19.253294289897511</v>
      </c>
    </row>
    <row r="26" spans="1:8" ht="18" customHeight="1" thickBot="1" x14ac:dyDescent="0.35">
      <c r="B26" s="16"/>
      <c r="C26" s="93" t="s">
        <v>263</v>
      </c>
      <c r="D26" s="17" t="s">
        <v>239</v>
      </c>
      <c r="E26" s="18">
        <v>1</v>
      </c>
      <c r="F26" s="94"/>
      <c r="G26" s="95">
        <v>933</v>
      </c>
      <c r="H26" s="96"/>
    </row>
    <row r="27" spans="1:8" ht="18" customHeight="1" thickBot="1" x14ac:dyDescent="0.35">
      <c r="B27" s="19"/>
      <c r="C27" s="69"/>
      <c r="D27" s="20" t="s">
        <v>242</v>
      </c>
      <c r="E27" s="21">
        <f>SUM(E19:E26)</f>
        <v>15</v>
      </c>
      <c r="F27" s="97"/>
      <c r="G27" s="37">
        <f>SUM(G19:G26)</f>
        <v>3882</v>
      </c>
      <c r="H27" s="99"/>
    </row>
    <row r="28" spans="1:8" s="2" customFormat="1" ht="18" customHeight="1" thickBot="1" x14ac:dyDescent="0.35">
      <c r="A28" s="1"/>
      <c r="B28" s="19"/>
      <c r="C28" s="72"/>
      <c r="D28" s="23"/>
      <c r="E28" s="24"/>
      <c r="F28" s="100"/>
      <c r="G28" s="100"/>
      <c r="H28" s="100"/>
    </row>
    <row r="29" spans="1:8" ht="18" customHeight="1" x14ac:dyDescent="0.3">
      <c r="B29" s="10" t="s">
        <v>27</v>
      </c>
      <c r="C29" s="11">
        <v>15</v>
      </c>
      <c r="D29" s="143" t="s">
        <v>11</v>
      </c>
      <c r="E29" s="13">
        <v>2</v>
      </c>
      <c r="F29" s="85">
        <v>1619</v>
      </c>
      <c r="G29" s="86">
        <v>296</v>
      </c>
      <c r="H29" s="87">
        <f t="shared" ref="H29:H35" si="1">(G29*100)/F29</f>
        <v>18.282890673255096</v>
      </c>
    </row>
    <row r="30" spans="1:8" ht="18" customHeight="1" x14ac:dyDescent="0.3">
      <c r="B30" s="38" t="s">
        <v>27</v>
      </c>
      <c r="C30" s="39">
        <v>16</v>
      </c>
      <c r="D30" s="140" t="s">
        <v>11</v>
      </c>
      <c r="E30" s="14">
        <v>2</v>
      </c>
      <c r="F30" s="88">
        <v>1570</v>
      </c>
      <c r="G30" s="89">
        <v>286</v>
      </c>
      <c r="H30" s="90">
        <f t="shared" si="1"/>
        <v>18.216560509554139</v>
      </c>
    </row>
    <row r="31" spans="1:8" ht="18" customHeight="1" x14ac:dyDescent="0.3">
      <c r="B31" s="38" t="s">
        <v>28</v>
      </c>
      <c r="C31" s="39">
        <v>17</v>
      </c>
      <c r="D31" s="40" t="s">
        <v>12</v>
      </c>
      <c r="E31" s="14">
        <v>2</v>
      </c>
      <c r="F31" s="88">
        <v>1897</v>
      </c>
      <c r="G31" s="89">
        <v>506</v>
      </c>
      <c r="H31" s="90">
        <f t="shared" si="1"/>
        <v>26.673695308381657</v>
      </c>
    </row>
    <row r="32" spans="1:8" ht="18" customHeight="1" x14ac:dyDescent="0.3">
      <c r="B32" s="41" t="s">
        <v>29</v>
      </c>
      <c r="C32" s="42">
        <v>18</v>
      </c>
      <c r="D32" s="43" t="s">
        <v>13</v>
      </c>
      <c r="E32" s="44">
        <v>2</v>
      </c>
      <c r="F32" s="91">
        <v>1816</v>
      </c>
      <c r="G32" s="95">
        <v>374</v>
      </c>
      <c r="H32" s="92">
        <f t="shared" si="1"/>
        <v>20.594713656387665</v>
      </c>
    </row>
    <row r="33" spans="1:8" ht="18" customHeight="1" x14ac:dyDescent="0.3">
      <c r="B33" s="30" t="s">
        <v>30</v>
      </c>
      <c r="C33" s="31">
        <v>19</v>
      </c>
      <c r="D33" s="45" t="s">
        <v>52</v>
      </c>
      <c r="E33" s="33">
        <v>2</v>
      </c>
      <c r="F33" s="103">
        <v>2438</v>
      </c>
      <c r="G33" s="95">
        <v>468</v>
      </c>
      <c r="H33" s="104">
        <f t="shared" si="1"/>
        <v>19.196062346185396</v>
      </c>
    </row>
    <row r="34" spans="1:8" ht="18" customHeight="1" x14ac:dyDescent="0.3">
      <c r="B34" s="34" t="s">
        <v>66</v>
      </c>
      <c r="C34" s="35">
        <v>20</v>
      </c>
      <c r="D34" s="142" t="s">
        <v>6</v>
      </c>
      <c r="E34" s="15">
        <v>2</v>
      </c>
      <c r="F34" s="107">
        <v>1620</v>
      </c>
      <c r="G34" s="95">
        <v>505</v>
      </c>
      <c r="H34" s="105">
        <f t="shared" si="1"/>
        <v>31.172839506172838</v>
      </c>
    </row>
    <row r="35" spans="1:8" ht="18" customHeight="1" thickBot="1" x14ac:dyDescent="0.35">
      <c r="B35" s="38" t="s">
        <v>66</v>
      </c>
      <c r="C35" s="39">
        <v>21</v>
      </c>
      <c r="D35" s="140" t="s">
        <v>6</v>
      </c>
      <c r="E35" s="14">
        <v>2</v>
      </c>
      <c r="F35" s="88">
        <v>1321</v>
      </c>
      <c r="G35" s="95">
        <v>413</v>
      </c>
      <c r="H35" s="90">
        <f t="shared" si="1"/>
        <v>31.264193792581377</v>
      </c>
    </row>
    <row r="36" spans="1:8" ht="18" customHeight="1" thickBot="1" x14ac:dyDescent="0.35">
      <c r="B36" s="16"/>
      <c r="C36" s="93" t="s">
        <v>264</v>
      </c>
      <c r="D36" s="17" t="s">
        <v>239</v>
      </c>
      <c r="E36" s="18">
        <v>2</v>
      </c>
      <c r="F36" s="94"/>
      <c r="G36" s="95">
        <v>1000</v>
      </c>
      <c r="H36" s="96"/>
    </row>
    <row r="37" spans="1:8" ht="18" customHeight="1" thickBot="1" x14ac:dyDescent="0.35">
      <c r="B37" s="19"/>
      <c r="C37" s="69"/>
      <c r="D37" s="20" t="s">
        <v>243</v>
      </c>
      <c r="E37" s="21">
        <f>SUM(E29:E36)</f>
        <v>16</v>
      </c>
      <c r="F37" s="97"/>
      <c r="G37" s="37">
        <f>SUM(G29:G36)</f>
        <v>3848</v>
      </c>
      <c r="H37" s="99"/>
    </row>
    <row r="38" spans="1:8" s="2" customFormat="1" ht="18" customHeight="1" thickBot="1" x14ac:dyDescent="0.35">
      <c r="A38" s="1"/>
      <c r="B38" s="19"/>
      <c r="C38" s="72"/>
      <c r="D38" s="23"/>
      <c r="E38" s="24"/>
      <c r="F38" s="100"/>
      <c r="G38" s="100"/>
      <c r="H38" s="100"/>
    </row>
    <row r="39" spans="1:8" ht="18" customHeight="1" x14ac:dyDescent="0.3">
      <c r="B39" s="10" t="s">
        <v>67</v>
      </c>
      <c r="C39" s="11">
        <v>22</v>
      </c>
      <c r="D39" s="40" t="s">
        <v>78</v>
      </c>
      <c r="E39" s="13">
        <v>2</v>
      </c>
      <c r="F39" s="85">
        <v>1459</v>
      </c>
      <c r="G39" s="86">
        <v>695</v>
      </c>
      <c r="H39" s="87">
        <f>(G39*100)/F39</f>
        <v>47.635366689513368</v>
      </c>
    </row>
    <row r="40" spans="1:8" ht="18" customHeight="1" x14ac:dyDescent="0.3">
      <c r="B40" s="38" t="s">
        <v>67</v>
      </c>
      <c r="C40" s="39">
        <v>23</v>
      </c>
      <c r="D40" s="40" t="s">
        <v>78</v>
      </c>
      <c r="E40" s="14">
        <v>2</v>
      </c>
      <c r="F40" s="88">
        <v>1543</v>
      </c>
      <c r="G40" s="89">
        <v>692</v>
      </c>
      <c r="H40" s="90">
        <f>(G40*100)/F40</f>
        <v>44.847699287103048</v>
      </c>
    </row>
    <row r="41" spans="1:8" ht="18" customHeight="1" x14ac:dyDescent="0.3">
      <c r="B41" s="38" t="s">
        <v>68</v>
      </c>
      <c r="C41" s="39">
        <v>24</v>
      </c>
      <c r="D41" s="40" t="s">
        <v>53</v>
      </c>
      <c r="E41" s="14">
        <v>2</v>
      </c>
      <c r="F41" s="88">
        <v>1994</v>
      </c>
      <c r="G41" s="89">
        <v>811</v>
      </c>
      <c r="H41" s="90">
        <f>(G41*100)/F41</f>
        <v>40.672016048144435</v>
      </c>
    </row>
    <row r="42" spans="1:8" ht="18" customHeight="1" thickBot="1" x14ac:dyDescent="0.35">
      <c r="B42" s="38" t="s">
        <v>69</v>
      </c>
      <c r="C42" s="39">
        <v>25</v>
      </c>
      <c r="D42" s="40" t="s">
        <v>54</v>
      </c>
      <c r="E42" s="14">
        <v>2</v>
      </c>
      <c r="F42" s="88">
        <v>1596</v>
      </c>
      <c r="G42" s="95">
        <v>670</v>
      </c>
      <c r="H42" s="90">
        <f>(G42*100)/F42</f>
        <v>41.979949874686717</v>
      </c>
    </row>
    <row r="43" spans="1:8" ht="18" customHeight="1" thickBot="1" x14ac:dyDescent="0.35">
      <c r="B43" s="16"/>
      <c r="C43" s="93" t="s">
        <v>265</v>
      </c>
      <c r="D43" s="17" t="s">
        <v>239</v>
      </c>
      <c r="E43" s="18">
        <v>2</v>
      </c>
      <c r="F43" s="94"/>
      <c r="G43" s="95">
        <v>1000</v>
      </c>
      <c r="H43" s="96"/>
    </row>
    <row r="44" spans="1:8" ht="18" customHeight="1" thickBot="1" x14ac:dyDescent="0.35">
      <c r="B44" s="19"/>
      <c r="C44" s="69"/>
      <c r="D44" s="20" t="s">
        <v>244</v>
      </c>
      <c r="E44" s="21">
        <f>SUM(E39:E43)</f>
        <v>10</v>
      </c>
      <c r="F44" s="97"/>
      <c r="G44" s="98">
        <f>SUM(G39:G43)</f>
        <v>3868</v>
      </c>
      <c r="H44" s="99"/>
    </row>
    <row r="45" spans="1:8" s="2" customFormat="1" ht="18" customHeight="1" thickBot="1" x14ac:dyDescent="0.35">
      <c r="A45" s="1"/>
      <c r="B45" s="19"/>
      <c r="C45" s="72"/>
      <c r="D45" s="23"/>
      <c r="E45" s="24"/>
      <c r="F45" s="100"/>
      <c r="G45" s="100"/>
      <c r="H45" s="100"/>
    </row>
    <row r="46" spans="1:8" ht="18" customHeight="1" thickBot="1" x14ac:dyDescent="0.35">
      <c r="B46" s="46" t="s">
        <v>70</v>
      </c>
      <c r="C46" s="47">
        <v>26</v>
      </c>
      <c r="D46" s="48" t="s">
        <v>4</v>
      </c>
      <c r="E46" s="28">
        <v>2</v>
      </c>
      <c r="F46" s="101">
        <v>1382</v>
      </c>
      <c r="G46" s="86">
        <v>444</v>
      </c>
      <c r="H46" s="108">
        <f t="shared" ref="H46:H51" si="2">(G46*100)/F46</f>
        <v>32.127351664254704</v>
      </c>
    </row>
    <row r="47" spans="1:8" ht="18" customHeight="1" x14ac:dyDescent="0.3">
      <c r="B47" s="30" t="s">
        <v>31</v>
      </c>
      <c r="C47" s="31">
        <v>27</v>
      </c>
      <c r="D47" s="48" t="s">
        <v>55</v>
      </c>
      <c r="E47" s="33">
        <v>2</v>
      </c>
      <c r="F47" s="103">
        <v>1049</v>
      </c>
      <c r="G47" s="89">
        <v>260</v>
      </c>
      <c r="H47" s="104">
        <f t="shared" si="2"/>
        <v>24.785510009532889</v>
      </c>
    </row>
    <row r="48" spans="1:8" ht="18" customHeight="1" x14ac:dyDescent="0.3">
      <c r="B48" s="30" t="s">
        <v>32</v>
      </c>
      <c r="C48" s="31">
        <v>28</v>
      </c>
      <c r="D48" s="45" t="s">
        <v>56</v>
      </c>
      <c r="E48" s="33">
        <v>2</v>
      </c>
      <c r="F48" s="103">
        <v>1232</v>
      </c>
      <c r="G48" s="89">
        <v>322</v>
      </c>
      <c r="H48" s="104">
        <f t="shared" si="2"/>
        <v>26.136363636363637</v>
      </c>
    </row>
    <row r="49" spans="1:8" ht="18" customHeight="1" x14ac:dyDescent="0.3">
      <c r="B49" s="34" t="s">
        <v>33</v>
      </c>
      <c r="C49" s="35">
        <v>29</v>
      </c>
      <c r="D49" s="49" t="s">
        <v>15</v>
      </c>
      <c r="E49" s="15">
        <v>2</v>
      </c>
      <c r="F49" s="107">
        <v>1873</v>
      </c>
      <c r="G49" s="95">
        <v>508</v>
      </c>
      <c r="H49" s="105">
        <f t="shared" si="2"/>
        <v>27.122263747997863</v>
      </c>
    </row>
    <row r="50" spans="1:8" ht="18" customHeight="1" x14ac:dyDescent="0.3">
      <c r="B50" s="38" t="s">
        <v>34</v>
      </c>
      <c r="C50" s="39">
        <v>30</v>
      </c>
      <c r="D50" s="40" t="s">
        <v>16</v>
      </c>
      <c r="E50" s="14">
        <v>2</v>
      </c>
      <c r="F50" s="88">
        <v>1611</v>
      </c>
      <c r="G50" s="89">
        <v>430</v>
      </c>
      <c r="H50" s="90">
        <f t="shared" si="2"/>
        <v>26.691495965238982</v>
      </c>
    </row>
    <row r="51" spans="1:8" ht="18" customHeight="1" thickBot="1" x14ac:dyDescent="0.35">
      <c r="B51" s="38" t="s">
        <v>35</v>
      </c>
      <c r="C51" s="39">
        <v>31</v>
      </c>
      <c r="D51" s="40" t="s">
        <v>57</v>
      </c>
      <c r="E51" s="14">
        <v>2</v>
      </c>
      <c r="F51" s="88">
        <v>1864</v>
      </c>
      <c r="G51" s="89">
        <v>832</v>
      </c>
      <c r="H51" s="90">
        <f t="shared" si="2"/>
        <v>44.63519313304721</v>
      </c>
    </row>
    <row r="52" spans="1:8" ht="18" customHeight="1" thickBot="1" x14ac:dyDescent="0.35">
      <c r="B52" s="16"/>
      <c r="C52" s="93" t="s">
        <v>266</v>
      </c>
      <c r="D52" s="17" t="s">
        <v>239</v>
      </c>
      <c r="E52" s="18">
        <v>3</v>
      </c>
      <c r="F52" s="94"/>
      <c r="G52" s="95">
        <v>1200</v>
      </c>
      <c r="H52" s="96"/>
    </row>
    <row r="53" spans="1:8" ht="18" customHeight="1" thickBot="1" x14ac:dyDescent="0.35">
      <c r="B53" s="19"/>
      <c r="C53" s="69"/>
      <c r="D53" s="20" t="s">
        <v>245</v>
      </c>
      <c r="E53" s="21">
        <f>SUM(E46:E52)</f>
        <v>15</v>
      </c>
      <c r="F53" s="97"/>
      <c r="G53" s="137">
        <f>SUM(G46:G52)</f>
        <v>3996</v>
      </c>
      <c r="H53" s="99"/>
    </row>
    <row r="54" spans="1:8" s="2" customFormat="1" ht="18" customHeight="1" thickBot="1" x14ac:dyDescent="0.35">
      <c r="A54" s="1"/>
      <c r="B54" s="19"/>
      <c r="C54" s="72"/>
      <c r="D54" s="23"/>
      <c r="E54" s="24"/>
      <c r="F54" s="100"/>
      <c r="G54" s="100"/>
      <c r="H54" s="100"/>
    </row>
    <row r="55" spans="1:8" ht="18" customHeight="1" x14ac:dyDescent="0.3">
      <c r="B55" s="144" t="s">
        <v>36</v>
      </c>
      <c r="C55" s="47">
        <v>32</v>
      </c>
      <c r="D55" s="145" t="s">
        <v>3</v>
      </c>
      <c r="E55" s="28">
        <v>2</v>
      </c>
      <c r="F55" s="101">
        <v>1587</v>
      </c>
      <c r="G55" s="86">
        <v>668</v>
      </c>
      <c r="H55" s="108">
        <f t="shared" ref="H55:H62" si="3">(G55*100)/F55</f>
        <v>42.091997479521112</v>
      </c>
    </row>
    <row r="56" spans="1:8" ht="18" customHeight="1" x14ac:dyDescent="0.3">
      <c r="B56" s="50" t="s">
        <v>36</v>
      </c>
      <c r="C56" s="31">
        <v>33</v>
      </c>
      <c r="D56" s="146" t="s">
        <v>3</v>
      </c>
      <c r="E56" s="33">
        <v>2</v>
      </c>
      <c r="F56" s="103">
        <v>1536</v>
      </c>
      <c r="G56" s="89">
        <v>545</v>
      </c>
      <c r="H56" s="104">
        <f t="shared" si="3"/>
        <v>35.481770833333336</v>
      </c>
    </row>
    <row r="57" spans="1:8" ht="18" customHeight="1" x14ac:dyDescent="0.3">
      <c r="B57" s="50" t="s">
        <v>37</v>
      </c>
      <c r="C57" s="31">
        <v>34</v>
      </c>
      <c r="D57" s="45" t="s">
        <v>58</v>
      </c>
      <c r="E57" s="33">
        <v>2</v>
      </c>
      <c r="F57" s="103">
        <v>1359</v>
      </c>
      <c r="G57" s="89">
        <v>361</v>
      </c>
      <c r="H57" s="104">
        <f t="shared" si="3"/>
        <v>26.563649742457688</v>
      </c>
    </row>
    <row r="58" spans="1:8" ht="18" customHeight="1" x14ac:dyDescent="0.3">
      <c r="B58" s="51" t="s">
        <v>38</v>
      </c>
      <c r="C58" s="31">
        <v>35</v>
      </c>
      <c r="D58" s="45" t="s">
        <v>17</v>
      </c>
      <c r="E58" s="33">
        <v>2</v>
      </c>
      <c r="F58" s="103">
        <v>1153</v>
      </c>
      <c r="G58" s="95">
        <v>227</v>
      </c>
      <c r="H58" s="104">
        <f t="shared" si="3"/>
        <v>19.6877710320902</v>
      </c>
    </row>
    <row r="59" spans="1:8" ht="18" customHeight="1" x14ac:dyDescent="0.3">
      <c r="B59" s="52" t="s">
        <v>39</v>
      </c>
      <c r="C59" s="31">
        <v>36</v>
      </c>
      <c r="D59" s="45" t="s">
        <v>17</v>
      </c>
      <c r="E59" s="33">
        <v>2</v>
      </c>
      <c r="F59" s="103">
        <v>1233</v>
      </c>
      <c r="G59" s="89">
        <v>268</v>
      </c>
      <c r="H59" s="104">
        <f t="shared" si="3"/>
        <v>21.735604217356041</v>
      </c>
    </row>
    <row r="60" spans="1:8" ht="18" customHeight="1" x14ac:dyDescent="0.3">
      <c r="B60" s="52" t="s">
        <v>40</v>
      </c>
      <c r="C60" s="31">
        <v>37</v>
      </c>
      <c r="D60" s="45" t="s">
        <v>18</v>
      </c>
      <c r="E60" s="33">
        <v>2</v>
      </c>
      <c r="F60" s="103">
        <v>1805</v>
      </c>
      <c r="G60" s="89">
        <v>438</v>
      </c>
      <c r="H60" s="104">
        <f t="shared" si="3"/>
        <v>24.265927977839336</v>
      </c>
    </row>
    <row r="61" spans="1:8" ht="18" customHeight="1" x14ac:dyDescent="0.3">
      <c r="B61" s="53" t="s">
        <v>41</v>
      </c>
      <c r="C61" s="31">
        <v>38</v>
      </c>
      <c r="D61" s="45" t="s">
        <v>79</v>
      </c>
      <c r="E61" s="33">
        <v>2</v>
      </c>
      <c r="F61" s="103">
        <v>1549</v>
      </c>
      <c r="G61" s="106">
        <v>249</v>
      </c>
      <c r="H61" s="104">
        <f t="shared" si="3"/>
        <v>16.074887023886379</v>
      </c>
    </row>
    <row r="62" spans="1:8" ht="18" customHeight="1" thickBot="1" x14ac:dyDescent="0.35">
      <c r="B62" s="50" t="s">
        <v>71</v>
      </c>
      <c r="C62" s="31">
        <v>39</v>
      </c>
      <c r="D62" s="45" t="s">
        <v>55</v>
      </c>
      <c r="E62" s="33">
        <v>2</v>
      </c>
      <c r="F62" s="103">
        <v>1333</v>
      </c>
      <c r="G62" s="106">
        <v>324</v>
      </c>
      <c r="H62" s="104">
        <f t="shared" si="3"/>
        <v>24.306076519129782</v>
      </c>
    </row>
    <row r="63" spans="1:8" ht="18" customHeight="1" thickBot="1" x14ac:dyDescent="0.35">
      <c r="B63" s="16"/>
      <c r="C63" s="93" t="s">
        <v>267</v>
      </c>
      <c r="D63" s="17" t="s">
        <v>239</v>
      </c>
      <c r="E63" s="18">
        <v>2</v>
      </c>
      <c r="F63" s="94"/>
      <c r="G63" s="95">
        <v>1000</v>
      </c>
      <c r="H63" s="96"/>
    </row>
    <row r="64" spans="1:8" ht="18" customHeight="1" thickBot="1" x14ac:dyDescent="0.35">
      <c r="B64" s="19"/>
      <c r="C64" s="69"/>
      <c r="D64" s="20" t="s">
        <v>246</v>
      </c>
      <c r="E64" s="21">
        <f>SUM(E55:E63)</f>
        <v>18</v>
      </c>
      <c r="F64" s="97"/>
      <c r="G64" s="21">
        <f>SUM(G55:G63)</f>
        <v>4080</v>
      </c>
      <c r="H64" s="99"/>
    </row>
    <row r="65" spans="1:8" s="2" customFormat="1" ht="18" customHeight="1" thickBot="1" x14ac:dyDescent="0.35">
      <c r="A65" s="1"/>
      <c r="B65" s="19"/>
      <c r="C65" s="72"/>
      <c r="D65" s="23"/>
      <c r="E65" s="24"/>
      <c r="F65" s="100"/>
      <c r="G65" s="100"/>
      <c r="H65" s="100"/>
    </row>
    <row r="66" spans="1:8" ht="18" customHeight="1" x14ac:dyDescent="0.3">
      <c r="B66" s="54" t="s">
        <v>72</v>
      </c>
      <c r="C66" s="55">
        <v>40</v>
      </c>
      <c r="D66" s="56" t="s">
        <v>59</v>
      </c>
      <c r="E66" s="29">
        <v>2</v>
      </c>
      <c r="F66" s="109">
        <v>2048</v>
      </c>
      <c r="G66" s="86">
        <v>404</v>
      </c>
      <c r="H66" s="102">
        <f t="shared" ref="H66:H74" si="4">(G66*100)/F66</f>
        <v>19.7265625</v>
      </c>
    </row>
    <row r="67" spans="1:8" ht="18" customHeight="1" x14ac:dyDescent="0.3">
      <c r="B67" s="30" t="s">
        <v>73</v>
      </c>
      <c r="C67" s="31">
        <v>41</v>
      </c>
      <c r="D67" s="45" t="s">
        <v>60</v>
      </c>
      <c r="E67" s="33">
        <v>2</v>
      </c>
      <c r="F67" s="103">
        <v>1556</v>
      </c>
      <c r="G67" s="89">
        <v>472</v>
      </c>
      <c r="H67" s="104">
        <f t="shared" si="4"/>
        <v>30.334190231362467</v>
      </c>
    </row>
    <row r="68" spans="1:8" ht="18" customHeight="1" x14ac:dyDescent="0.3">
      <c r="B68" s="30" t="s">
        <v>74</v>
      </c>
      <c r="C68" s="31">
        <v>42</v>
      </c>
      <c r="D68" s="45" t="s">
        <v>80</v>
      </c>
      <c r="E68" s="33">
        <v>2</v>
      </c>
      <c r="F68" s="103">
        <v>1861</v>
      </c>
      <c r="G68" s="89">
        <v>522</v>
      </c>
      <c r="H68" s="110">
        <f t="shared" si="4"/>
        <v>28.049435787211177</v>
      </c>
    </row>
    <row r="69" spans="1:8" ht="18" customHeight="1" x14ac:dyDescent="0.3">
      <c r="B69" s="30" t="s">
        <v>75</v>
      </c>
      <c r="C69" s="31">
        <v>43</v>
      </c>
      <c r="D69" s="45" t="s">
        <v>61</v>
      </c>
      <c r="E69" s="33">
        <v>2</v>
      </c>
      <c r="F69" s="103">
        <v>1274</v>
      </c>
      <c r="G69" s="95">
        <v>341</v>
      </c>
      <c r="H69" s="110">
        <f t="shared" si="4"/>
        <v>26.766091051805336</v>
      </c>
    </row>
    <row r="70" spans="1:8" ht="18" customHeight="1" x14ac:dyDescent="0.3">
      <c r="B70" s="30" t="s">
        <v>81</v>
      </c>
      <c r="C70" s="31">
        <v>44</v>
      </c>
      <c r="D70" s="45" t="s">
        <v>82</v>
      </c>
      <c r="E70" s="33">
        <v>2</v>
      </c>
      <c r="F70" s="103">
        <v>1793</v>
      </c>
      <c r="G70" s="89">
        <v>386</v>
      </c>
      <c r="H70" s="110">
        <f t="shared" si="4"/>
        <v>21.528165086447295</v>
      </c>
    </row>
    <row r="71" spans="1:8" ht="18" customHeight="1" x14ac:dyDescent="0.3">
      <c r="B71" s="34" t="s">
        <v>83</v>
      </c>
      <c r="C71" s="35">
        <v>45</v>
      </c>
      <c r="D71" s="49" t="s">
        <v>84</v>
      </c>
      <c r="E71" s="15">
        <v>2</v>
      </c>
      <c r="F71" s="107">
        <v>1557</v>
      </c>
      <c r="G71" s="89">
        <v>481</v>
      </c>
      <c r="H71" s="111">
        <f t="shared" si="4"/>
        <v>30.892742453436096</v>
      </c>
    </row>
    <row r="72" spans="1:8" ht="18" customHeight="1" x14ac:dyDescent="0.3">
      <c r="B72" s="38" t="s">
        <v>85</v>
      </c>
      <c r="C72" s="39">
        <v>46</v>
      </c>
      <c r="D72" s="40" t="s">
        <v>86</v>
      </c>
      <c r="E72" s="14">
        <v>2</v>
      </c>
      <c r="F72" s="88">
        <v>1200</v>
      </c>
      <c r="G72" s="106">
        <v>359</v>
      </c>
      <c r="H72" s="112">
        <f t="shared" si="4"/>
        <v>29.916666666666668</v>
      </c>
    </row>
    <row r="73" spans="1:8" ht="18" customHeight="1" x14ac:dyDescent="0.3">
      <c r="B73" s="41" t="s">
        <v>87</v>
      </c>
      <c r="C73" s="42">
        <v>47</v>
      </c>
      <c r="D73" s="43" t="s">
        <v>88</v>
      </c>
      <c r="E73" s="44">
        <v>2</v>
      </c>
      <c r="F73" s="91">
        <v>1825</v>
      </c>
      <c r="G73" s="106">
        <v>419</v>
      </c>
      <c r="H73" s="113">
        <f t="shared" si="4"/>
        <v>22.958904109589042</v>
      </c>
    </row>
    <row r="74" spans="1:8" ht="18" customHeight="1" thickBot="1" x14ac:dyDescent="0.35">
      <c r="B74" s="30" t="s">
        <v>89</v>
      </c>
      <c r="C74" s="31">
        <v>48</v>
      </c>
      <c r="D74" s="32" t="s">
        <v>90</v>
      </c>
      <c r="E74" s="33">
        <v>1</v>
      </c>
      <c r="F74" s="103">
        <v>899</v>
      </c>
      <c r="G74" s="106">
        <v>212</v>
      </c>
      <c r="H74" s="104">
        <f t="shared" si="4"/>
        <v>23.581757508342601</v>
      </c>
    </row>
    <row r="75" spans="1:8" ht="18" customHeight="1" thickBot="1" x14ac:dyDescent="0.35">
      <c r="B75" s="16"/>
      <c r="C75" s="93" t="s">
        <v>268</v>
      </c>
      <c r="D75" s="17" t="s">
        <v>239</v>
      </c>
      <c r="E75" s="18">
        <v>2</v>
      </c>
      <c r="F75" s="94"/>
      <c r="G75" s="95">
        <v>400</v>
      </c>
      <c r="H75" s="96"/>
    </row>
    <row r="76" spans="1:8" ht="18" customHeight="1" thickBot="1" x14ac:dyDescent="0.35">
      <c r="B76" s="19"/>
      <c r="C76" s="69"/>
      <c r="D76" s="20" t="s">
        <v>247</v>
      </c>
      <c r="E76" s="21">
        <f>SUM(E66:E75)</f>
        <v>19</v>
      </c>
      <c r="F76" s="97"/>
      <c r="G76" s="137">
        <f>SUM(G66:G75)</f>
        <v>3996</v>
      </c>
      <c r="H76" s="99"/>
    </row>
    <row r="77" spans="1:8" s="2" customFormat="1" ht="18" customHeight="1" thickBot="1" x14ac:dyDescent="0.35">
      <c r="A77" s="1"/>
      <c r="B77" s="19"/>
      <c r="C77" s="72"/>
      <c r="D77" s="23"/>
      <c r="E77" s="24"/>
      <c r="F77" s="100"/>
      <c r="G77" s="100"/>
      <c r="H77" s="100"/>
    </row>
    <row r="78" spans="1:8" ht="18" customHeight="1" x14ac:dyDescent="0.3">
      <c r="B78" s="54" t="s">
        <v>91</v>
      </c>
      <c r="C78" s="55">
        <v>49</v>
      </c>
      <c r="D78" s="56" t="s">
        <v>92</v>
      </c>
      <c r="E78" s="13">
        <v>2</v>
      </c>
      <c r="F78" s="85">
        <v>2133</v>
      </c>
      <c r="G78" s="86">
        <v>577</v>
      </c>
      <c r="H78" s="87">
        <f t="shared" ref="H78:H88" si="5">(G78*100)/F78</f>
        <v>27.051101734646039</v>
      </c>
    </row>
    <row r="79" spans="1:8" ht="18" customHeight="1" x14ac:dyDescent="0.3">
      <c r="B79" s="30" t="s">
        <v>93</v>
      </c>
      <c r="C79" s="31">
        <v>50</v>
      </c>
      <c r="D79" s="45" t="s">
        <v>94</v>
      </c>
      <c r="E79" s="57">
        <v>1</v>
      </c>
      <c r="F79" s="88">
        <v>711</v>
      </c>
      <c r="G79" s="89">
        <v>106</v>
      </c>
      <c r="H79" s="90">
        <f t="shared" si="5"/>
        <v>14.908579465541491</v>
      </c>
    </row>
    <row r="80" spans="1:8" ht="18" customHeight="1" x14ac:dyDescent="0.3">
      <c r="B80" s="30" t="s">
        <v>95</v>
      </c>
      <c r="C80" s="31">
        <v>51</v>
      </c>
      <c r="D80" s="45" t="s">
        <v>96</v>
      </c>
      <c r="E80" s="57">
        <v>1</v>
      </c>
      <c r="F80" s="88">
        <v>881</v>
      </c>
      <c r="G80" s="89">
        <v>268</v>
      </c>
      <c r="H80" s="90">
        <f t="shared" si="5"/>
        <v>30.419977298524405</v>
      </c>
    </row>
    <row r="81" spans="1:8" ht="18" customHeight="1" x14ac:dyDescent="0.3">
      <c r="B81" s="30" t="s">
        <v>97</v>
      </c>
      <c r="C81" s="31">
        <v>52</v>
      </c>
      <c r="D81" s="45" t="s">
        <v>98</v>
      </c>
      <c r="E81" s="57">
        <v>1</v>
      </c>
      <c r="F81" s="88">
        <v>665</v>
      </c>
      <c r="G81" s="95">
        <v>254</v>
      </c>
      <c r="H81" s="90">
        <f t="shared" si="5"/>
        <v>38.195488721804509</v>
      </c>
    </row>
    <row r="82" spans="1:8" ht="18" customHeight="1" x14ac:dyDescent="0.3">
      <c r="B82" s="30" t="s">
        <v>99</v>
      </c>
      <c r="C82" s="31">
        <v>53</v>
      </c>
      <c r="D82" s="146" t="s">
        <v>100</v>
      </c>
      <c r="E82" s="58">
        <v>1</v>
      </c>
      <c r="F82" s="91">
        <v>669</v>
      </c>
      <c r="G82" s="89">
        <v>334</v>
      </c>
      <c r="H82" s="92">
        <f t="shared" si="5"/>
        <v>49.925261584454411</v>
      </c>
    </row>
    <row r="83" spans="1:8" ht="18" customHeight="1" x14ac:dyDescent="0.3">
      <c r="B83" s="30" t="s">
        <v>99</v>
      </c>
      <c r="C83" s="31">
        <v>54</v>
      </c>
      <c r="D83" s="146" t="s">
        <v>100</v>
      </c>
      <c r="E83" s="59">
        <v>2</v>
      </c>
      <c r="F83" s="103">
        <v>1340</v>
      </c>
      <c r="G83" s="89">
        <v>612</v>
      </c>
      <c r="H83" s="104">
        <f t="shared" si="5"/>
        <v>45.671641791044777</v>
      </c>
    </row>
    <row r="84" spans="1:8" ht="18" customHeight="1" x14ac:dyDescent="0.3">
      <c r="B84" s="30" t="s">
        <v>101</v>
      </c>
      <c r="C84" s="31">
        <v>55</v>
      </c>
      <c r="D84" s="45" t="s">
        <v>102</v>
      </c>
      <c r="E84" s="59">
        <v>2</v>
      </c>
      <c r="F84" s="103">
        <v>1636</v>
      </c>
      <c r="G84" s="106">
        <v>776</v>
      </c>
      <c r="H84" s="104">
        <f t="shared" si="5"/>
        <v>47.432762836185816</v>
      </c>
    </row>
    <row r="85" spans="1:8" ht="18" customHeight="1" x14ac:dyDescent="0.3">
      <c r="B85" s="30" t="s">
        <v>103</v>
      </c>
      <c r="C85" s="31">
        <v>56</v>
      </c>
      <c r="D85" s="146" t="s">
        <v>104</v>
      </c>
      <c r="E85" s="59">
        <v>2</v>
      </c>
      <c r="F85" s="103">
        <v>1600</v>
      </c>
      <c r="G85" s="106">
        <v>271</v>
      </c>
      <c r="H85" s="104">
        <f t="shared" si="5"/>
        <v>16.9375</v>
      </c>
    </row>
    <row r="86" spans="1:8" ht="18" customHeight="1" x14ac:dyDescent="0.3">
      <c r="B86" s="30" t="s">
        <v>103</v>
      </c>
      <c r="C86" s="31">
        <v>57</v>
      </c>
      <c r="D86" s="146" t="s">
        <v>104</v>
      </c>
      <c r="E86" s="59">
        <v>2</v>
      </c>
      <c r="F86" s="103">
        <v>1604</v>
      </c>
      <c r="G86" s="106">
        <v>268</v>
      </c>
      <c r="H86" s="104">
        <f t="shared" si="5"/>
        <v>16.708229426433917</v>
      </c>
    </row>
    <row r="87" spans="1:8" ht="18" customHeight="1" x14ac:dyDescent="0.3">
      <c r="B87" s="30" t="s">
        <v>105</v>
      </c>
      <c r="C87" s="31">
        <v>58</v>
      </c>
      <c r="D87" s="45" t="s">
        <v>106</v>
      </c>
      <c r="E87" s="60">
        <v>2</v>
      </c>
      <c r="F87" s="114">
        <v>1568</v>
      </c>
      <c r="G87" s="115">
        <v>232</v>
      </c>
      <c r="H87" s="105">
        <f t="shared" si="5"/>
        <v>14.795918367346939</v>
      </c>
    </row>
    <row r="88" spans="1:8" ht="18" customHeight="1" thickBot="1" x14ac:dyDescent="0.35">
      <c r="B88" s="30" t="s">
        <v>107</v>
      </c>
      <c r="C88" s="31">
        <v>59</v>
      </c>
      <c r="D88" s="32" t="s">
        <v>108</v>
      </c>
      <c r="E88" s="33">
        <v>2</v>
      </c>
      <c r="F88" s="103">
        <v>2214</v>
      </c>
      <c r="G88" s="106">
        <v>349</v>
      </c>
      <c r="H88" s="116">
        <f t="shared" si="5"/>
        <v>15.763324299909666</v>
      </c>
    </row>
    <row r="89" spans="1:8" ht="18" customHeight="1" thickBot="1" x14ac:dyDescent="0.35">
      <c r="B89" s="16"/>
      <c r="C89" s="93" t="s">
        <v>269</v>
      </c>
      <c r="D89" s="17" t="s">
        <v>239</v>
      </c>
      <c r="E89" s="18">
        <v>0</v>
      </c>
      <c r="F89" s="94"/>
      <c r="G89" s="95">
        <v>0</v>
      </c>
      <c r="H89" s="96"/>
    </row>
    <row r="90" spans="1:8" ht="18" customHeight="1" thickBot="1" x14ac:dyDescent="0.35">
      <c r="B90" s="19"/>
      <c r="C90" s="69"/>
      <c r="D90" s="20" t="s">
        <v>248</v>
      </c>
      <c r="E90" s="21">
        <f>SUM(E78:E89)</f>
        <v>18</v>
      </c>
      <c r="F90" s="97"/>
      <c r="G90" s="21">
        <f>SUM(G78:G89)</f>
        <v>4047</v>
      </c>
      <c r="H90" s="99"/>
    </row>
    <row r="91" spans="1:8" s="2" customFormat="1" ht="18" customHeight="1" thickBot="1" x14ac:dyDescent="0.35">
      <c r="A91" s="1"/>
      <c r="B91" s="19"/>
      <c r="C91" s="72"/>
      <c r="D91" s="23"/>
      <c r="E91" s="24"/>
      <c r="F91" s="100"/>
      <c r="G91" s="100"/>
      <c r="H91" s="100"/>
    </row>
    <row r="92" spans="1:8" ht="18" customHeight="1" x14ac:dyDescent="0.3">
      <c r="B92" s="54" t="s">
        <v>109</v>
      </c>
      <c r="C92" s="55">
        <v>60</v>
      </c>
      <c r="D92" s="147" t="s">
        <v>110</v>
      </c>
      <c r="E92" s="13">
        <v>2</v>
      </c>
      <c r="F92" s="85">
        <v>1248</v>
      </c>
      <c r="G92" s="86">
        <v>321</v>
      </c>
      <c r="H92" s="87">
        <f t="shared" ref="H92:H98" si="6">(G92*100)/F92</f>
        <v>25.721153846153847</v>
      </c>
    </row>
    <row r="93" spans="1:8" ht="18" customHeight="1" x14ac:dyDescent="0.3">
      <c r="B93" s="30" t="s">
        <v>109</v>
      </c>
      <c r="C93" s="31">
        <v>61</v>
      </c>
      <c r="D93" s="146" t="s">
        <v>110</v>
      </c>
      <c r="E93" s="57">
        <v>2</v>
      </c>
      <c r="F93" s="88">
        <v>1345</v>
      </c>
      <c r="G93" s="89">
        <v>339</v>
      </c>
      <c r="H93" s="90">
        <f t="shared" si="6"/>
        <v>25.204460966542751</v>
      </c>
    </row>
    <row r="94" spans="1:8" ht="18" customHeight="1" x14ac:dyDescent="0.3">
      <c r="B94" s="30" t="s">
        <v>111</v>
      </c>
      <c r="C94" s="31">
        <v>62</v>
      </c>
      <c r="D94" s="45" t="s">
        <v>112</v>
      </c>
      <c r="E94" s="57">
        <v>2</v>
      </c>
      <c r="F94" s="88">
        <v>1293</v>
      </c>
      <c r="G94" s="89">
        <v>480</v>
      </c>
      <c r="H94" s="90">
        <f t="shared" si="6"/>
        <v>37.122969837587007</v>
      </c>
    </row>
    <row r="95" spans="1:8" ht="18" customHeight="1" x14ac:dyDescent="0.3">
      <c r="B95" s="30" t="s">
        <v>113</v>
      </c>
      <c r="C95" s="31">
        <v>63</v>
      </c>
      <c r="D95" s="45" t="s">
        <v>114</v>
      </c>
      <c r="E95" s="57">
        <v>2</v>
      </c>
      <c r="F95" s="88">
        <v>1642</v>
      </c>
      <c r="G95" s="95">
        <v>582</v>
      </c>
      <c r="H95" s="112">
        <f t="shared" si="6"/>
        <v>35.444579780755177</v>
      </c>
    </row>
    <row r="96" spans="1:8" ht="18" customHeight="1" x14ac:dyDescent="0.3">
      <c r="B96" s="30" t="s">
        <v>115</v>
      </c>
      <c r="C96" s="31">
        <v>64</v>
      </c>
      <c r="D96" s="45" t="s">
        <v>116</v>
      </c>
      <c r="E96" s="57">
        <v>2</v>
      </c>
      <c r="F96" s="88">
        <v>1024</v>
      </c>
      <c r="G96" s="89">
        <v>405</v>
      </c>
      <c r="H96" s="112">
        <f t="shared" si="6"/>
        <v>39.55078125</v>
      </c>
    </row>
    <row r="97" spans="1:8" ht="18" customHeight="1" x14ac:dyDescent="0.3">
      <c r="B97" s="30" t="s">
        <v>117</v>
      </c>
      <c r="C97" s="31">
        <v>65</v>
      </c>
      <c r="D97" s="45" t="s">
        <v>118</v>
      </c>
      <c r="E97" s="58">
        <v>2</v>
      </c>
      <c r="F97" s="91">
        <v>2076</v>
      </c>
      <c r="G97" s="89">
        <v>912</v>
      </c>
      <c r="H97" s="112">
        <f t="shared" si="6"/>
        <v>43.930635838150287</v>
      </c>
    </row>
    <row r="98" spans="1:8" ht="18" customHeight="1" thickBot="1" x14ac:dyDescent="0.35">
      <c r="B98" s="30" t="s">
        <v>119</v>
      </c>
      <c r="C98" s="31">
        <v>66</v>
      </c>
      <c r="D98" s="32" t="s">
        <v>120</v>
      </c>
      <c r="E98" s="33">
        <v>2</v>
      </c>
      <c r="F98" s="103">
        <v>1802</v>
      </c>
      <c r="G98" s="106">
        <v>687</v>
      </c>
      <c r="H98" s="116">
        <f t="shared" si="6"/>
        <v>38.124306326304108</v>
      </c>
    </row>
    <row r="99" spans="1:8" ht="18" customHeight="1" thickBot="1" x14ac:dyDescent="0.35">
      <c r="B99" s="16"/>
      <c r="C99" s="93" t="s">
        <v>270</v>
      </c>
      <c r="D99" s="17" t="s">
        <v>239</v>
      </c>
      <c r="E99" s="18">
        <v>1</v>
      </c>
      <c r="F99" s="94"/>
      <c r="G99" s="95">
        <v>300</v>
      </c>
      <c r="H99" s="96"/>
    </row>
    <row r="100" spans="1:8" ht="18" customHeight="1" thickBot="1" x14ac:dyDescent="0.35">
      <c r="B100" s="19"/>
      <c r="C100" s="69"/>
      <c r="D100" s="20" t="s">
        <v>249</v>
      </c>
      <c r="E100" s="21">
        <f>SUM(E92:E99)</f>
        <v>15</v>
      </c>
      <c r="F100" s="97"/>
      <c r="G100" s="37">
        <f>SUM(G92:G99)</f>
        <v>4026</v>
      </c>
      <c r="H100" s="99"/>
    </row>
    <row r="101" spans="1:8" s="2" customFormat="1" ht="18" customHeight="1" thickBot="1" x14ac:dyDescent="0.35">
      <c r="A101" s="1"/>
      <c r="B101" s="19"/>
      <c r="C101" s="72"/>
      <c r="D101" s="23"/>
      <c r="E101" s="24"/>
      <c r="F101" s="100"/>
      <c r="G101" s="100"/>
      <c r="H101" s="100"/>
    </row>
    <row r="102" spans="1:8" ht="18" customHeight="1" x14ac:dyDescent="0.3">
      <c r="B102" s="61" t="s">
        <v>121</v>
      </c>
      <c r="C102" s="62">
        <v>67</v>
      </c>
      <c r="D102" s="63" t="s">
        <v>122</v>
      </c>
      <c r="E102" s="64">
        <v>2</v>
      </c>
      <c r="F102" s="117">
        <v>1401</v>
      </c>
      <c r="G102" s="86">
        <v>217</v>
      </c>
      <c r="H102" s="118">
        <f t="shared" ref="H102:H108" si="7">(G102*100)/F102</f>
        <v>15.488936473947181</v>
      </c>
    </row>
    <row r="103" spans="1:8" ht="18" customHeight="1" x14ac:dyDescent="0.3">
      <c r="B103" s="38" t="s">
        <v>123</v>
      </c>
      <c r="C103" s="39">
        <v>68</v>
      </c>
      <c r="D103" s="40" t="s">
        <v>124</v>
      </c>
      <c r="E103" s="14">
        <v>2</v>
      </c>
      <c r="F103" s="88">
        <v>2044</v>
      </c>
      <c r="G103" s="89">
        <v>452</v>
      </c>
      <c r="H103" s="90">
        <f t="shared" si="7"/>
        <v>22.113502935420744</v>
      </c>
    </row>
    <row r="104" spans="1:8" ht="18" customHeight="1" x14ac:dyDescent="0.3">
      <c r="B104" s="41" t="s">
        <v>125</v>
      </c>
      <c r="C104" s="42">
        <v>69</v>
      </c>
      <c r="D104" s="43" t="s">
        <v>126</v>
      </c>
      <c r="E104" s="44">
        <v>2</v>
      </c>
      <c r="F104" s="91">
        <v>1731</v>
      </c>
      <c r="G104" s="89">
        <v>226</v>
      </c>
      <c r="H104" s="92">
        <f t="shared" si="7"/>
        <v>13.056036972848064</v>
      </c>
    </row>
    <row r="105" spans="1:8" ht="18" customHeight="1" x14ac:dyDescent="0.3">
      <c r="B105" s="30" t="s">
        <v>127</v>
      </c>
      <c r="C105" s="31">
        <v>70</v>
      </c>
      <c r="D105" s="45" t="s">
        <v>128</v>
      </c>
      <c r="E105" s="33">
        <v>2</v>
      </c>
      <c r="F105" s="103">
        <v>1134</v>
      </c>
      <c r="G105" s="95">
        <v>147</v>
      </c>
      <c r="H105" s="104">
        <f t="shared" si="7"/>
        <v>12.962962962962964</v>
      </c>
    </row>
    <row r="106" spans="1:8" ht="18" customHeight="1" x14ac:dyDescent="0.3">
      <c r="B106" s="30" t="s">
        <v>129</v>
      </c>
      <c r="C106" s="31">
        <v>71</v>
      </c>
      <c r="D106" s="146" t="s">
        <v>130</v>
      </c>
      <c r="E106" s="33">
        <v>2</v>
      </c>
      <c r="F106" s="103">
        <v>1435</v>
      </c>
      <c r="G106" s="89">
        <v>586</v>
      </c>
      <c r="H106" s="104">
        <f t="shared" si="7"/>
        <v>40.836236933797906</v>
      </c>
    </row>
    <row r="107" spans="1:8" ht="18" customHeight="1" x14ac:dyDescent="0.3">
      <c r="B107" s="30" t="s">
        <v>129</v>
      </c>
      <c r="C107" s="31">
        <v>72</v>
      </c>
      <c r="D107" s="146" t="s">
        <v>130</v>
      </c>
      <c r="E107" s="33">
        <v>2</v>
      </c>
      <c r="F107" s="103">
        <v>1236</v>
      </c>
      <c r="G107" s="89">
        <v>476</v>
      </c>
      <c r="H107" s="104">
        <f t="shared" si="7"/>
        <v>38.511326860841422</v>
      </c>
    </row>
    <row r="108" spans="1:8" ht="18" customHeight="1" thickBot="1" x14ac:dyDescent="0.35">
      <c r="B108" s="34" t="s">
        <v>131</v>
      </c>
      <c r="C108" s="35">
        <v>73</v>
      </c>
      <c r="D108" s="49" t="s">
        <v>132</v>
      </c>
      <c r="E108" s="15">
        <v>2</v>
      </c>
      <c r="F108" s="107">
        <v>2057</v>
      </c>
      <c r="G108" s="106">
        <v>652</v>
      </c>
      <c r="H108" s="105">
        <f t="shared" si="7"/>
        <v>31.696645600388916</v>
      </c>
    </row>
    <row r="109" spans="1:8" ht="18" customHeight="1" thickBot="1" x14ac:dyDescent="0.35">
      <c r="B109" s="16"/>
      <c r="C109" s="93" t="s">
        <v>271</v>
      </c>
      <c r="D109" s="17" t="s">
        <v>239</v>
      </c>
      <c r="E109" s="18">
        <v>3</v>
      </c>
      <c r="F109" s="94"/>
      <c r="G109" s="95">
        <v>1200</v>
      </c>
      <c r="H109" s="96"/>
    </row>
    <row r="110" spans="1:8" ht="18" customHeight="1" thickBot="1" x14ac:dyDescent="0.35">
      <c r="B110" s="19"/>
      <c r="C110" s="69"/>
      <c r="D110" s="20" t="s">
        <v>250</v>
      </c>
      <c r="E110" s="21">
        <f>SUM(E102:E109)</f>
        <v>17</v>
      </c>
      <c r="F110" s="97"/>
      <c r="G110" s="37">
        <f>SUM(G102:G109)</f>
        <v>3956</v>
      </c>
      <c r="H110" s="99"/>
    </row>
    <row r="111" spans="1:8" s="2" customFormat="1" ht="18" customHeight="1" thickBot="1" x14ac:dyDescent="0.35">
      <c r="A111" s="1"/>
      <c r="B111" s="19"/>
      <c r="C111" s="72"/>
      <c r="D111" s="23"/>
      <c r="E111" s="24"/>
      <c r="F111" s="100"/>
      <c r="G111" s="100"/>
      <c r="H111" s="100"/>
    </row>
    <row r="112" spans="1:8" ht="18" customHeight="1" x14ac:dyDescent="0.3">
      <c r="B112" s="54" t="s">
        <v>133</v>
      </c>
      <c r="C112" s="55">
        <v>74</v>
      </c>
      <c r="D112" s="56" t="s">
        <v>134</v>
      </c>
      <c r="E112" s="29">
        <v>2</v>
      </c>
      <c r="F112" s="109">
        <v>1313</v>
      </c>
      <c r="G112" s="86">
        <v>413</v>
      </c>
      <c r="H112" s="102">
        <f t="shared" ref="H112:H118" si="8">(G112*100)/F112</f>
        <v>31.454683929931456</v>
      </c>
    </row>
    <row r="113" spans="1:8" ht="18" customHeight="1" x14ac:dyDescent="0.3">
      <c r="B113" s="30" t="s">
        <v>135</v>
      </c>
      <c r="C113" s="31">
        <v>75</v>
      </c>
      <c r="D113" s="45" t="s">
        <v>136</v>
      </c>
      <c r="E113" s="33">
        <v>2</v>
      </c>
      <c r="F113" s="103">
        <v>1322</v>
      </c>
      <c r="G113" s="89">
        <v>391</v>
      </c>
      <c r="H113" s="104">
        <f t="shared" si="8"/>
        <v>29.576399394856278</v>
      </c>
    </row>
    <row r="114" spans="1:8" ht="18" customHeight="1" x14ac:dyDescent="0.3">
      <c r="B114" s="30" t="s">
        <v>137</v>
      </c>
      <c r="C114" s="31">
        <v>76</v>
      </c>
      <c r="D114" s="45" t="s">
        <v>138</v>
      </c>
      <c r="E114" s="33">
        <v>1</v>
      </c>
      <c r="F114" s="103">
        <v>369</v>
      </c>
      <c r="G114" s="89">
        <v>102</v>
      </c>
      <c r="H114" s="104">
        <f t="shared" si="8"/>
        <v>27.642276422764226</v>
      </c>
    </row>
    <row r="115" spans="1:8" ht="18" customHeight="1" x14ac:dyDescent="0.3">
      <c r="B115" s="30" t="s">
        <v>139</v>
      </c>
      <c r="C115" s="31">
        <v>77</v>
      </c>
      <c r="D115" s="146" t="s">
        <v>140</v>
      </c>
      <c r="E115" s="33">
        <v>2</v>
      </c>
      <c r="F115" s="103">
        <v>1423</v>
      </c>
      <c r="G115" s="95">
        <v>488</v>
      </c>
      <c r="H115" s="104">
        <f t="shared" si="8"/>
        <v>34.293745607870697</v>
      </c>
    </row>
    <row r="116" spans="1:8" ht="18" customHeight="1" x14ac:dyDescent="0.3">
      <c r="B116" s="34" t="s">
        <v>139</v>
      </c>
      <c r="C116" s="35">
        <v>78</v>
      </c>
      <c r="D116" s="142" t="s">
        <v>140</v>
      </c>
      <c r="E116" s="15">
        <v>2</v>
      </c>
      <c r="F116" s="107">
        <v>1432</v>
      </c>
      <c r="G116" s="89">
        <v>535</v>
      </c>
      <c r="H116" s="105">
        <f t="shared" si="8"/>
        <v>37.360335195530723</v>
      </c>
    </row>
    <row r="117" spans="1:8" ht="18" customHeight="1" x14ac:dyDescent="0.3">
      <c r="B117" s="38" t="s">
        <v>141</v>
      </c>
      <c r="C117" s="39">
        <v>79</v>
      </c>
      <c r="D117" s="148" t="s">
        <v>142</v>
      </c>
      <c r="E117" s="14">
        <v>2</v>
      </c>
      <c r="F117" s="88">
        <v>1123</v>
      </c>
      <c r="G117" s="89">
        <v>458</v>
      </c>
      <c r="H117" s="90">
        <f t="shared" si="8"/>
        <v>40.78361531611754</v>
      </c>
    </row>
    <row r="118" spans="1:8" ht="18" customHeight="1" thickBot="1" x14ac:dyDescent="0.35">
      <c r="B118" s="38" t="s">
        <v>141</v>
      </c>
      <c r="C118" s="39">
        <v>80</v>
      </c>
      <c r="D118" s="148" t="s">
        <v>142</v>
      </c>
      <c r="E118" s="14">
        <v>2</v>
      </c>
      <c r="F118" s="88">
        <v>1298</v>
      </c>
      <c r="G118" s="106">
        <v>415</v>
      </c>
      <c r="H118" s="90">
        <f t="shared" si="8"/>
        <v>31.972265023112481</v>
      </c>
    </row>
    <row r="119" spans="1:8" ht="18" customHeight="1" thickBot="1" x14ac:dyDescent="0.35">
      <c r="B119" s="16"/>
      <c r="C119" s="93" t="s">
        <v>272</v>
      </c>
      <c r="D119" s="17" t="s">
        <v>239</v>
      </c>
      <c r="E119" s="18">
        <v>3</v>
      </c>
      <c r="F119" s="94"/>
      <c r="G119" s="95">
        <v>1200</v>
      </c>
      <c r="H119" s="96"/>
    </row>
    <row r="120" spans="1:8" ht="18" customHeight="1" thickBot="1" x14ac:dyDescent="0.35">
      <c r="B120" s="19"/>
      <c r="C120" s="69"/>
      <c r="D120" s="20" t="s">
        <v>251</v>
      </c>
      <c r="E120" s="21">
        <f>SUM(E112:E119)</f>
        <v>16</v>
      </c>
      <c r="F120" s="97"/>
      <c r="G120" s="37">
        <f>SUM(G112:G119)</f>
        <v>4002</v>
      </c>
      <c r="H120" s="99"/>
    </row>
    <row r="121" spans="1:8" s="2" customFormat="1" ht="18" customHeight="1" thickBot="1" x14ac:dyDescent="0.35">
      <c r="A121" s="1"/>
      <c r="B121" s="19"/>
      <c r="C121" s="72"/>
      <c r="D121" s="23"/>
      <c r="E121" s="24"/>
      <c r="F121" s="100"/>
      <c r="G121" s="100"/>
      <c r="H121" s="100"/>
    </row>
    <row r="122" spans="1:8" ht="18" customHeight="1" x14ac:dyDescent="0.3">
      <c r="B122" s="10" t="s">
        <v>143</v>
      </c>
      <c r="C122" s="11">
        <v>81</v>
      </c>
      <c r="D122" s="12" t="s">
        <v>144</v>
      </c>
      <c r="E122" s="13">
        <v>2</v>
      </c>
      <c r="F122" s="85">
        <v>2078</v>
      </c>
      <c r="G122" s="86">
        <v>614</v>
      </c>
      <c r="H122" s="87">
        <f>(G122*100)/F122</f>
        <v>29.547641963426372</v>
      </c>
    </row>
    <row r="123" spans="1:8" ht="18" customHeight="1" x14ac:dyDescent="0.3">
      <c r="B123" s="41" t="s">
        <v>145</v>
      </c>
      <c r="C123" s="42">
        <v>82</v>
      </c>
      <c r="D123" s="141" t="s">
        <v>146</v>
      </c>
      <c r="E123" s="44">
        <v>2</v>
      </c>
      <c r="F123" s="91">
        <v>1488</v>
      </c>
      <c r="G123" s="89">
        <v>483</v>
      </c>
      <c r="H123" s="92">
        <f>(G123*100)/F123</f>
        <v>32.45967741935484</v>
      </c>
    </row>
    <row r="124" spans="1:8" ht="18" customHeight="1" x14ac:dyDescent="0.3">
      <c r="B124" s="30" t="s">
        <v>145</v>
      </c>
      <c r="C124" s="31">
        <v>83</v>
      </c>
      <c r="D124" s="146" t="s">
        <v>146</v>
      </c>
      <c r="E124" s="33">
        <v>2</v>
      </c>
      <c r="F124" s="103">
        <v>1669</v>
      </c>
      <c r="G124" s="89">
        <v>531</v>
      </c>
      <c r="H124" s="104">
        <f>(G124*100)/F124</f>
        <v>31.815458358298383</v>
      </c>
    </row>
    <row r="125" spans="1:8" ht="18" customHeight="1" thickBot="1" x14ac:dyDescent="0.35">
      <c r="B125" s="30" t="s">
        <v>147</v>
      </c>
      <c r="C125" s="31">
        <v>84</v>
      </c>
      <c r="D125" s="45" t="s">
        <v>148</v>
      </c>
      <c r="E125" s="33">
        <v>2</v>
      </c>
      <c r="F125" s="103">
        <v>1906</v>
      </c>
      <c r="G125" s="95">
        <v>811</v>
      </c>
      <c r="H125" s="104">
        <f>(G125*100)/F125</f>
        <v>42.549842602308502</v>
      </c>
    </row>
    <row r="126" spans="1:8" ht="18" customHeight="1" thickBot="1" x14ac:dyDescent="0.35">
      <c r="B126" s="16"/>
      <c r="C126" s="93" t="s">
        <v>273</v>
      </c>
      <c r="D126" s="17" t="s">
        <v>239</v>
      </c>
      <c r="E126" s="18">
        <v>3</v>
      </c>
      <c r="F126" s="94"/>
      <c r="G126" s="95">
        <v>1500</v>
      </c>
      <c r="H126" s="96"/>
    </row>
    <row r="127" spans="1:8" ht="18" customHeight="1" thickBot="1" x14ac:dyDescent="0.35">
      <c r="B127" s="19"/>
      <c r="C127" s="69"/>
      <c r="D127" s="20" t="s">
        <v>252</v>
      </c>
      <c r="E127" s="21">
        <f>SUM(E122:E126)</f>
        <v>11</v>
      </c>
      <c r="F127" s="97"/>
      <c r="G127" s="98">
        <f>SUM(G122:G126)</f>
        <v>3939</v>
      </c>
      <c r="H127" s="99"/>
    </row>
    <row r="128" spans="1:8" s="2" customFormat="1" ht="18" customHeight="1" thickBot="1" x14ac:dyDescent="0.35">
      <c r="A128" s="1"/>
      <c r="B128" s="19"/>
      <c r="C128" s="72"/>
      <c r="D128" s="23"/>
      <c r="E128" s="24"/>
      <c r="F128" s="100"/>
      <c r="G128" s="100"/>
      <c r="H128" s="100"/>
    </row>
    <row r="129" spans="1:8" ht="18" customHeight="1" x14ac:dyDescent="0.3">
      <c r="B129" s="10" t="s">
        <v>149</v>
      </c>
      <c r="C129" s="11">
        <v>85</v>
      </c>
      <c r="D129" s="12" t="s">
        <v>150</v>
      </c>
      <c r="E129" s="13">
        <v>2</v>
      </c>
      <c r="F129" s="85">
        <v>1304</v>
      </c>
      <c r="G129" s="86">
        <v>650</v>
      </c>
      <c r="H129" s="87">
        <f>(G129*100)/F129</f>
        <v>49.846625766871163</v>
      </c>
    </row>
    <row r="130" spans="1:8" ht="18" customHeight="1" x14ac:dyDescent="0.3">
      <c r="B130" s="38" t="s">
        <v>151</v>
      </c>
      <c r="C130" s="39">
        <v>86</v>
      </c>
      <c r="D130" s="140" t="s">
        <v>152</v>
      </c>
      <c r="E130" s="14">
        <v>2</v>
      </c>
      <c r="F130" s="88">
        <v>1156</v>
      </c>
      <c r="G130" s="89">
        <v>539</v>
      </c>
      <c r="H130" s="90">
        <f>(G130*100)/F130</f>
        <v>46.626297577854672</v>
      </c>
    </row>
    <row r="131" spans="1:8" ht="18" customHeight="1" x14ac:dyDescent="0.3">
      <c r="B131" s="41" t="s">
        <v>151</v>
      </c>
      <c r="C131" s="42">
        <v>87</v>
      </c>
      <c r="D131" s="141" t="s">
        <v>152</v>
      </c>
      <c r="E131" s="44">
        <v>2</v>
      </c>
      <c r="F131" s="91">
        <v>1167</v>
      </c>
      <c r="G131" s="89">
        <v>584</v>
      </c>
      <c r="H131" s="92">
        <f>(G131*100)/F131</f>
        <v>50.042844901456725</v>
      </c>
    </row>
    <row r="132" spans="1:8" ht="18" customHeight="1" x14ac:dyDescent="0.3">
      <c r="B132" s="30" t="s">
        <v>153</v>
      </c>
      <c r="C132" s="31">
        <v>88</v>
      </c>
      <c r="D132" s="45" t="s">
        <v>154</v>
      </c>
      <c r="E132" s="33">
        <v>2</v>
      </c>
      <c r="F132" s="103">
        <v>1904</v>
      </c>
      <c r="G132" s="95">
        <v>815</v>
      </c>
      <c r="H132" s="104">
        <f>(G132*100)/F132</f>
        <v>42.804621848739494</v>
      </c>
    </row>
    <row r="133" spans="1:8" ht="18" customHeight="1" thickBot="1" x14ac:dyDescent="0.35">
      <c r="B133" s="30" t="s">
        <v>155</v>
      </c>
      <c r="C133" s="31">
        <v>89</v>
      </c>
      <c r="D133" s="45" t="s">
        <v>156</v>
      </c>
      <c r="E133" s="33">
        <v>2</v>
      </c>
      <c r="F133" s="103">
        <v>1560</v>
      </c>
      <c r="G133" s="89">
        <v>282</v>
      </c>
      <c r="H133" s="104">
        <f>(G133*100)/F133</f>
        <v>18.076923076923077</v>
      </c>
    </row>
    <row r="134" spans="1:8" ht="18" customHeight="1" thickBot="1" x14ac:dyDescent="0.35">
      <c r="B134" s="16"/>
      <c r="C134" s="93" t="s">
        <v>274</v>
      </c>
      <c r="D134" s="17" t="s">
        <v>239</v>
      </c>
      <c r="E134" s="18">
        <v>4</v>
      </c>
      <c r="F134" s="94"/>
      <c r="G134" s="95">
        <v>1100</v>
      </c>
      <c r="H134" s="96"/>
    </row>
    <row r="135" spans="1:8" ht="18" customHeight="1" thickBot="1" x14ac:dyDescent="0.35">
      <c r="B135" s="19"/>
      <c r="C135" s="69"/>
      <c r="D135" s="20" t="s">
        <v>253</v>
      </c>
      <c r="E135" s="21">
        <f>SUM(E129:E134)</f>
        <v>14</v>
      </c>
      <c r="F135" s="97"/>
      <c r="G135" s="21">
        <f>SUM(G129:G134)</f>
        <v>3970</v>
      </c>
      <c r="H135" s="99"/>
    </row>
    <row r="136" spans="1:8" s="2" customFormat="1" ht="18" customHeight="1" thickBot="1" x14ac:dyDescent="0.35">
      <c r="A136" s="1"/>
      <c r="B136" s="19"/>
      <c r="C136" s="72"/>
      <c r="D136" s="23"/>
      <c r="E136" s="24"/>
      <c r="F136" s="100"/>
      <c r="G136" s="100"/>
      <c r="H136" s="100"/>
    </row>
    <row r="137" spans="1:8" ht="18" customHeight="1" x14ac:dyDescent="0.3">
      <c r="B137" s="10" t="s">
        <v>157</v>
      </c>
      <c r="C137" s="11">
        <v>90</v>
      </c>
      <c r="D137" s="12" t="s">
        <v>158</v>
      </c>
      <c r="E137" s="13">
        <v>1</v>
      </c>
      <c r="F137" s="85">
        <v>869</v>
      </c>
      <c r="G137" s="86">
        <v>158</v>
      </c>
      <c r="H137" s="87">
        <f t="shared" ref="H137:H148" si="9">(G137*100)/F137</f>
        <v>18.181818181818183</v>
      </c>
    </row>
    <row r="138" spans="1:8" ht="18" customHeight="1" x14ac:dyDescent="0.3">
      <c r="B138" s="38" t="s">
        <v>159</v>
      </c>
      <c r="C138" s="39">
        <v>91</v>
      </c>
      <c r="D138" s="40" t="s">
        <v>160</v>
      </c>
      <c r="E138" s="14">
        <v>2</v>
      </c>
      <c r="F138" s="88">
        <v>1862</v>
      </c>
      <c r="G138" s="89">
        <v>317</v>
      </c>
      <c r="H138" s="90">
        <f t="shared" si="9"/>
        <v>17.024704618689579</v>
      </c>
    </row>
    <row r="139" spans="1:8" ht="18" customHeight="1" x14ac:dyDescent="0.3">
      <c r="B139" s="38" t="s">
        <v>161</v>
      </c>
      <c r="C139" s="39">
        <v>92</v>
      </c>
      <c r="D139" s="40" t="s">
        <v>162</v>
      </c>
      <c r="E139" s="14">
        <v>2</v>
      </c>
      <c r="F139" s="88">
        <v>1496</v>
      </c>
      <c r="G139" s="89">
        <v>314</v>
      </c>
      <c r="H139" s="90">
        <f t="shared" si="9"/>
        <v>20.989304812834224</v>
      </c>
    </row>
    <row r="140" spans="1:8" ht="18" customHeight="1" x14ac:dyDescent="0.3">
      <c r="B140" s="38" t="s">
        <v>163</v>
      </c>
      <c r="C140" s="39">
        <v>93</v>
      </c>
      <c r="D140" s="140" t="s">
        <v>164</v>
      </c>
      <c r="E140" s="14">
        <v>2</v>
      </c>
      <c r="F140" s="88">
        <v>1272</v>
      </c>
      <c r="G140" s="95">
        <v>323</v>
      </c>
      <c r="H140" s="90">
        <f t="shared" si="9"/>
        <v>25.39308176100629</v>
      </c>
    </row>
    <row r="141" spans="1:8" ht="18" customHeight="1" x14ac:dyDescent="0.3">
      <c r="B141" s="38" t="s">
        <v>163</v>
      </c>
      <c r="C141" s="39">
        <v>94</v>
      </c>
      <c r="D141" s="140" t="s">
        <v>164</v>
      </c>
      <c r="E141" s="14">
        <v>2</v>
      </c>
      <c r="F141" s="88">
        <v>1453</v>
      </c>
      <c r="G141" s="89">
        <v>357</v>
      </c>
      <c r="H141" s="90">
        <f t="shared" si="9"/>
        <v>24.569855471438402</v>
      </c>
    </row>
    <row r="142" spans="1:8" ht="18" customHeight="1" x14ac:dyDescent="0.3">
      <c r="B142" s="41" t="s">
        <v>165</v>
      </c>
      <c r="C142" s="42">
        <v>95</v>
      </c>
      <c r="D142" s="43" t="s">
        <v>166</v>
      </c>
      <c r="E142" s="44">
        <v>1</v>
      </c>
      <c r="F142" s="91">
        <v>630</v>
      </c>
      <c r="G142" s="89">
        <v>138</v>
      </c>
      <c r="H142" s="92">
        <f t="shared" si="9"/>
        <v>21.904761904761905</v>
      </c>
    </row>
    <row r="143" spans="1:8" ht="18" customHeight="1" x14ac:dyDescent="0.3">
      <c r="B143" s="30" t="s">
        <v>167</v>
      </c>
      <c r="C143" s="31">
        <v>96</v>
      </c>
      <c r="D143" s="45" t="s">
        <v>168</v>
      </c>
      <c r="E143" s="33">
        <v>2</v>
      </c>
      <c r="F143" s="103">
        <v>1820</v>
      </c>
      <c r="G143" s="106">
        <v>441</v>
      </c>
      <c r="H143" s="104">
        <f t="shared" si="9"/>
        <v>24.23076923076923</v>
      </c>
    </row>
    <row r="144" spans="1:8" ht="18" customHeight="1" x14ac:dyDescent="0.3">
      <c r="B144" s="34" t="s">
        <v>169</v>
      </c>
      <c r="C144" s="35">
        <v>97</v>
      </c>
      <c r="D144" s="49" t="s">
        <v>170</v>
      </c>
      <c r="E144" s="15">
        <v>2</v>
      </c>
      <c r="F144" s="107">
        <v>1333</v>
      </c>
      <c r="G144" s="106">
        <v>160</v>
      </c>
      <c r="H144" s="105">
        <f t="shared" si="9"/>
        <v>12.003000750187548</v>
      </c>
    </row>
    <row r="145" spans="1:8" ht="18" customHeight="1" x14ac:dyDescent="0.3">
      <c r="B145" s="38" t="s">
        <v>171</v>
      </c>
      <c r="C145" s="39">
        <v>98</v>
      </c>
      <c r="D145" s="40" t="s">
        <v>172</v>
      </c>
      <c r="E145" s="14">
        <v>2</v>
      </c>
      <c r="F145" s="88">
        <v>1767</v>
      </c>
      <c r="G145" s="106">
        <v>225</v>
      </c>
      <c r="H145" s="90">
        <f t="shared" si="9"/>
        <v>12.733446519524618</v>
      </c>
    </row>
    <row r="146" spans="1:8" ht="18" customHeight="1" x14ac:dyDescent="0.3">
      <c r="B146" s="38" t="s">
        <v>173</v>
      </c>
      <c r="C146" s="39">
        <v>99</v>
      </c>
      <c r="D146" s="140" t="s">
        <v>174</v>
      </c>
      <c r="E146" s="14">
        <v>2</v>
      </c>
      <c r="F146" s="88">
        <v>1184</v>
      </c>
      <c r="G146" s="115">
        <v>201</v>
      </c>
      <c r="H146" s="90">
        <f t="shared" si="9"/>
        <v>16.976351351351351</v>
      </c>
    </row>
    <row r="147" spans="1:8" ht="18" customHeight="1" x14ac:dyDescent="0.3">
      <c r="B147" s="38" t="s">
        <v>173</v>
      </c>
      <c r="C147" s="39">
        <v>100</v>
      </c>
      <c r="D147" s="140" t="s">
        <v>174</v>
      </c>
      <c r="E147" s="14">
        <v>2</v>
      </c>
      <c r="F147" s="88">
        <v>1399</v>
      </c>
      <c r="G147" s="106">
        <v>207</v>
      </c>
      <c r="H147" s="90">
        <f t="shared" si="9"/>
        <v>14.796283059328092</v>
      </c>
    </row>
    <row r="148" spans="1:8" ht="18" customHeight="1" thickBot="1" x14ac:dyDescent="0.35">
      <c r="B148" s="38" t="s">
        <v>175</v>
      </c>
      <c r="C148" s="39">
        <v>101</v>
      </c>
      <c r="D148" s="40" t="s">
        <v>176</v>
      </c>
      <c r="E148" s="14">
        <v>1</v>
      </c>
      <c r="F148" s="88">
        <v>737</v>
      </c>
      <c r="G148" s="89">
        <v>216</v>
      </c>
      <c r="H148" s="90">
        <f t="shared" si="9"/>
        <v>29.308005427408414</v>
      </c>
    </row>
    <row r="149" spans="1:8" ht="18" customHeight="1" thickBot="1" x14ac:dyDescent="0.35">
      <c r="B149" s="16"/>
      <c r="C149" s="93" t="s">
        <v>275</v>
      </c>
      <c r="D149" s="17" t="s">
        <v>239</v>
      </c>
      <c r="E149" s="18">
        <v>3</v>
      </c>
      <c r="F149" s="94"/>
      <c r="G149" s="95">
        <v>900</v>
      </c>
      <c r="H149" s="96"/>
    </row>
    <row r="150" spans="1:8" ht="18" customHeight="1" thickBot="1" x14ac:dyDescent="0.35">
      <c r="B150" s="19"/>
      <c r="C150" s="69"/>
      <c r="D150" s="20" t="s">
        <v>254</v>
      </c>
      <c r="E150" s="21">
        <f>SUM(E137:E149)</f>
        <v>24</v>
      </c>
      <c r="F150" s="97"/>
      <c r="G150" s="21">
        <f>SUM(G137:G149)</f>
        <v>3957</v>
      </c>
      <c r="H150" s="99"/>
    </row>
    <row r="151" spans="1:8" s="2" customFormat="1" ht="18" customHeight="1" thickBot="1" x14ac:dyDescent="0.35">
      <c r="A151" s="1"/>
      <c r="B151" s="19"/>
      <c r="C151" s="72"/>
      <c r="D151" s="23"/>
      <c r="E151" s="24"/>
      <c r="F151" s="100"/>
      <c r="G151" s="100"/>
      <c r="H151" s="100"/>
    </row>
    <row r="152" spans="1:8" ht="18" customHeight="1" x14ac:dyDescent="0.3">
      <c r="B152" s="10" t="s">
        <v>177</v>
      </c>
      <c r="C152" s="11">
        <v>102</v>
      </c>
      <c r="D152" s="12" t="s">
        <v>178</v>
      </c>
      <c r="E152" s="13">
        <v>2</v>
      </c>
      <c r="F152" s="85">
        <v>2396</v>
      </c>
      <c r="G152" s="86">
        <v>417</v>
      </c>
      <c r="H152" s="87">
        <f t="shared" ref="H152:H164" si="10">(G152*100)/F152</f>
        <v>17.404006677796328</v>
      </c>
    </row>
    <row r="153" spans="1:8" ht="18" customHeight="1" x14ac:dyDescent="0.3">
      <c r="B153" s="41" t="s">
        <v>179</v>
      </c>
      <c r="C153" s="42">
        <v>103</v>
      </c>
      <c r="D153" s="43" t="s">
        <v>180</v>
      </c>
      <c r="E153" s="44">
        <v>2</v>
      </c>
      <c r="F153" s="91">
        <v>1590</v>
      </c>
      <c r="G153" s="89">
        <v>544</v>
      </c>
      <c r="H153" s="92">
        <f t="shared" si="10"/>
        <v>34.213836477987421</v>
      </c>
    </row>
    <row r="154" spans="1:8" ht="18" customHeight="1" x14ac:dyDescent="0.3">
      <c r="B154" s="30" t="s">
        <v>181</v>
      </c>
      <c r="C154" s="31">
        <v>104</v>
      </c>
      <c r="D154" s="45" t="s">
        <v>182</v>
      </c>
      <c r="E154" s="33">
        <v>2</v>
      </c>
      <c r="F154" s="103">
        <v>1113</v>
      </c>
      <c r="G154" s="89">
        <v>363</v>
      </c>
      <c r="H154" s="104">
        <f t="shared" si="10"/>
        <v>32.614555256064691</v>
      </c>
    </row>
    <row r="155" spans="1:8" ht="18" customHeight="1" x14ac:dyDescent="0.3">
      <c r="B155" s="30" t="s">
        <v>183</v>
      </c>
      <c r="C155" s="31">
        <v>105</v>
      </c>
      <c r="D155" s="45" t="s">
        <v>184</v>
      </c>
      <c r="E155" s="33">
        <v>1</v>
      </c>
      <c r="F155" s="103">
        <v>396</v>
      </c>
      <c r="G155" s="95">
        <v>100</v>
      </c>
      <c r="H155" s="104">
        <f t="shared" si="10"/>
        <v>25.252525252525253</v>
      </c>
    </row>
    <row r="156" spans="1:8" ht="18" customHeight="1" x14ac:dyDescent="0.3">
      <c r="B156" s="34" t="s">
        <v>185</v>
      </c>
      <c r="C156" s="35">
        <f>C155+1</f>
        <v>106</v>
      </c>
      <c r="D156" s="49" t="s">
        <v>186</v>
      </c>
      <c r="E156" s="15">
        <v>2</v>
      </c>
      <c r="F156" s="107">
        <v>1382</v>
      </c>
      <c r="G156" s="89">
        <v>311</v>
      </c>
      <c r="H156" s="105">
        <f t="shared" si="10"/>
        <v>22.503617945007235</v>
      </c>
    </row>
    <row r="157" spans="1:8" ht="18" customHeight="1" x14ac:dyDescent="0.3">
      <c r="B157" s="38" t="s">
        <v>187</v>
      </c>
      <c r="C157" s="39">
        <f t="shared" ref="C157:C164" si="11">C156+1</f>
        <v>107</v>
      </c>
      <c r="D157" s="40" t="s">
        <v>188</v>
      </c>
      <c r="E157" s="14">
        <v>2</v>
      </c>
      <c r="F157" s="88">
        <v>1732</v>
      </c>
      <c r="G157" s="89">
        <v>349</v>
      </c>
      <c r="H157" s="90">
        <f t="shared" si="10"/>
        <v>20.150115473441108</v>
      </c>
    </row>
    <row r="158" spans="1:8" ht="18" customHeight="1" x14ac:dyDescent="0.3">
      <c r="B158" s="38" t="s">
        <v>189</v>
      </c>
      <c r="C158" s="39">
        <f t="shared" si="11"/>
        <v>108</v>
      </c>
      <c r="D158" s="40" t="s">
        <v>190</v>
      </c>
      <c r="E158" s="14">
        <v>2</v>
      </c>
      <c r="F158" s="88">
        <v>1061</v>
      </c>
      <c r="G158" s="106">
        <v>208</v>
      </c>
      <c r="H158" s="90">
        <f t="shared" si="10"/>
        <v>19.604147031102734</v>
      </c>
    </row>
    <row r="159" spans="1:8" ht="18" customHeight="1" x14ac:dyDescent="0.3">
      <c r="B159" s="38" t="s">
        <v>191</v>
      </c>
      <c r="C159" s="39">
        <f t="shared" si="11"/>
        <v>109</v>
      </c>
      <c r="D159" s="140" t="s">
        <v>192</v>
      </c>
      <c r="E159" s="14">
        <v>1</v>
      </c>
      <c r="F159" s="88">
        <v>974</v>
      </c>
      <c r="G159" s="106">
        <v>151</v>
      </c>
      <c r="H159" s="90">
        <f t="shared" si="10"/>
        <v>15.503080082135524</v>
      </c>
    </row>
    <row r="160" spans="1:8" ht="18" customHeight="1" x14ac:dyDescent="0.3">
      <c r="B160" s="38" t="s">
        <v>191</v>
      </c>
      <c r="C160" s="39">
        <f t="shared" si="11"/>
        <v>110</v>
      </c>
      <c r="D160" s="140" t="s">
        <v>192</v>
      </c>
      <c r="E160" s="14">
        <v>1</v>
      </c>
      <c r="F160" s="88">
        <v>906</v>
      </c>
      <c r="G160" s="106">
        <v>129</v>
      </c>
      <c r="H160" s="90">
        <f t="shared" si="10"/>
        <v>14.23841059602649</v>
      </c>
    </row>
    <row r="161" spans="1:8" ht="18" customHeight="1" x14ac:dyDescent="0.3">
      <c r="B161" s="38" t="s">
        <v>193</v>
      </c>
      <c r="C161" s="39">
        <f t="shared" si="11"/>
        <v>111</v>
      </c>
      <c r="D161" s="40" t="s">
        <v>194</v>
      </c>
      <c r="E161" s="14">
        <v>1</v>
      </c>
      <c r="F161" s="88">
        <v>981</v>
      </c>
      <c r="G161" s="115">
        <v>160</v>
      </c>
      <c r="H161" s="90">
        <f t="shared" si="10"/>
        <v>16.309887869520896</v>
      </c>
    </row>
    <row r="162" spans="1:8" ht="18" customHeight="1" x14ac:dyDescent="0.3">
      <c r="B162" s="38" t="s">
        <v>195</v>
      </c>
      <c r="C162" s="39">
        <f t="shared" si="11"/>
        <v>112</v>
      </c>
      <c r="D162" s="40" t="s">
        <v>196</v>
      </c>
      <c r="E162" s="14">
        <v>1</v>
      </c>
      <c r="F162" s="88">
        <v>864</v>
      </c>
      <c r="G162" s="106">
        <v>167</v>
      </c>
      <c r="H162" s="90">
        <f t="shared" si="10"/>
        <v>19.328703703703702</v>
      </c>
    </row>
    <row r="163" spans="1:8" ht="18" customHeight="1" x14ac:dyDescent="0.3">
      <c r="B163" s="38" t="s">
        <v>197</v>
      </c>
      <c r="C163" s="39">
        <f t="shared" si="11"/>
        <v>113</v>
      </c>
      <c r="D163" s="40" t="s">
        <v>198</v>
      </c>
      <c r="E163" s="14">
        <v>1</v>
      </c>
      <c r="F163" s="88">
        <v>781</v>
      </c>
      <c r="G163" s="89">
        <v>176</v>
      </c>
      <c r="H163" s="90">
        <f t="shared" si="10"/>
        <v>22.535211267605632</v>
      </c>
    </row>
    <row r="164" spans="1:8" ht="18" customHeight="1" thickBot="1" x14ac:dyDescent="0.35">
      <c r="B164" s="38" t="s">
        <v>199</v>
      </c>
      <c r="C164" s="39">
        <f t="shared" si="11"/>
        <v>114</v>
      </c>
      <c r="D164" s="40" t="s">
        <v>200</v>
      </c>
      <c r="E164" s="14">
        <v>1</v>
      </c>
      <c r="F164" s="88">
        <v>481</v>
      </c>
      <c r="G164" s="89">
        <v>129</v>
      </c>
      <c r="H164" s="90">
        <f t="shared" si="10"/>
        <v>26.819126819126819</v>
      </c>
    </row>
    <row r="165" spans="1:8" ht="18" customHeight="1" thickBot="1" x14ac:dyDescent="0.35">
      <c r="B165" s="16"/>
      <c r="C165" s="93" t="s">
        <v>276</v>
      </c>
      <c r="D165" s="17" t="s">
        <v>239</v>
      </c>
      <c r="E165" s="18">
        <v>2</v>
      </c>
      <c r="F165" s="94"/>
      <c r="G165" s="95">
        <v>800</v>
      </c>
      <c r="H165" s="96"/>
    </row>
    <row r="166" spans="1:8" ht="18" customHeight="1" thickBot="1" x14ac:dyDescent="0.35">
      <c r="B166" s="19"/>
      <c r="C166" s="69"/>
      <c r="D166" s="20" t="s">
        <v>255</v>
      </c>
      <c r="E166" s="21">
        <f>SUM(E152:E165)</f>
        <v>21</v>
      </c>
      <c r="F166" s="97"/>
      <c r="G166" s="21">
        <f>SUM(G152:G165)</f>
        <v>4004</v>
      </c>
      <c r="H166" s="99"/>
    </row>
    <row r="167" spans="1:8" s="2" customFormat="1" ht="18" customHeight="1" thickBot="1" x14ac:dyDescent="0.35">
      <c r="A167" s="1"/>
      <c r="B167" s="19"/>
      <c r="C167" s="72"/>
      <c r="D167" s="23"/>
      <c r="E167" s="24"/>
      <c r="F167" s="100"/>
      <c r="G167" s="100"/>
      <c r="H167" s="100"/>
    </row>
    <row r="168" spans="1:8" ht="18" customHeight="1" x14ac:dyDescent="0.3">
      <c r="B168" s="46" t="s">
        <v>201</v>
      </c>
      <c r="C168" s="47">
        <f>C164+1</f>
        <v>115</v>
      </c>
      <c r="D168" s="48" t="s">
        <v>202</v>
      </c>
      <c r="E168" s="28">
        <v>1</v>
      </c>
      <c r="F168" s="101">
        <v>644</v>
      </c>
      <c r="G168" s="86">
        <v>147</v>
      </c>
      <c r="H168" s="108">
        <f t="shared" ref="H168:H176" si="12">(G168*100)/F168</f>
        <v>22.826086956521738</v>
      </c>
    </row>
    <row r="169" spans="1:8" ht="18" customHeight="1" x14ac:dyDescent="0.3">
      <c r="B169" s="30" t="s">
        <v>203</v>
      </c>
      <c r="C169" s="31">
        <v>116</v>
      </c>
      <c r="D169" s="45" t="s">
        <v>204</v>
      </c>
      <c r="E169" s="33">
        <v>2</v>
      </c>
      <c r="F169" s="103">
        <v>1429</v>
      </c>
      <c r="G169" s="89">
        <v>407</v>
      </c>
      <c r="H169" s="104">
        <f t="shared" si="12"/>
        <v>28.481455563331</v>
      </c>
    </row>
    <row r="170" spans="1:8" ht="18" customHeight="1" x14ac:dyDescent="0.3">
      <c r="B170" s="30" t="s">
        <v>205</v>
      </c>
      <c r="C170" s="31">
        <f>+C169+1</f>
        <v>117</v>
      </c>
      <c r="D170" s="45" t="s">
        <v>206</v>
      </c>
      <c r="E170" s="33">
        <v>1</v>
      </c>
      <c r="F170" s="103">
        <v>761</v>
      </c>
      <c r="G170" s="89">
        <v>167</v>
      </c>
      <c r="H170" s="104">
        <f t="shared" si="12"/>
        <v>21.944809461235216</v>
      </c>
    </row>
    <row r="171" spans="1:8" ht="18" customHeight="1" x14ac:dyDescent="0.3">
      <c r="B171" s="30" t="s">
        <v>207</v>
      </c>
      <c r="C171" s="31">
        <f t="shared" ref="C171:C173" si="13">+C170+1</f>
        <v>118</v>
      </c>
      <c r="D171" s="45" t="s">
        <v>208</v>
      </c>
      <c r="E171" s="33">
        <v>2</v>
      </c>
      <c r="F171" s="103">
        <v>1666</v>
      </c>
      <c r="G171" s="95">
        <v>376</v>
      </c>
      <c r="H171" s="104">
        <f t="shared" si="12"/>
        <v>22.569027611044419</v>
      </c>
    </row>
    <row r="172" spans="1:8" ht="18" customHeight="1" x14ac:dyDescent="0.3">
      <c r="B172" s="30" t="s">
        <v>209</v>
      </c>
      <c r="C172" s="31">
        <f t="shared" si="13"/>
        <v>119</v>
      </c>
      <c r="D172" s="45" t="s">
        <v>210</v>
      </c>
      <c r="E172" s="33">
        <v>2</v>
      </c>
      <c r="F172" s="103">
        <v>1448</v>
      </c>
      <c r="G172" s="89">
        <v>305</v>
      </c>
      <c r="H172" s="104">
        <f t="shared" si="12"/>
        <v>21.063535911602209</v>
      </c>
    </row>
    <row r="173" spans="1:8" ht="18" customHeight="1" x14ac:dyDescent="0.3">
      <c r="B173" s="30" t="s">
        <v>211</v>
      </c>
      <c r="C173" s="31">
        <f t="shared" si="13"/>
        <v>120</v>
      </c>
      <c r="D173" s="45" t="s">
        <v>212</v>
      </c>
      <c r="E173" s="33">
        <v>2</v>
      </c>
      <c r="F173" s="103">
        <v>1491</v>
      </c>
      <c r="G173" s="89">
        <v>379</v>
      </c>
      <c r="H173" s="104">
        <f t="shared" si="12"/>
        <v>25.419181757209927</v>
      </c>
    </row>
    <row r="174" spans="1:8" ht="18" customHeight="1" x14ac:dyDescent="0.3">
      <c r="B174" s="30" t="s">
        <v>213</v>
      </c>
      <c r="C174" s="31">
        <v>121</v>
      </c>
      <c r="D174" s="45" t="s">
        <v>214</v>
      </c>
      <c r="E174" s="33">
        <v>2</v>
      </c>
      <c r="F174" s="103">
        <v>2111</v>
      </c>
      <c r="G174" s="106">
        <v>605</v>
      </c>
      <c r="H174" s="104">
        <f t="shared" si="12"/>
        <v>28.659403126480342</v>
      </c>
    </row>
    <row r="175" spans="1:8" ht="18" customHeight="1" x14ac:dyDescent="0.3">
      <c r="B175" s="30" t="s">
        <v>215</v>
      </c>
      <c r="C175" s="31">
        <v>122</v>
      </c>
      <c r="D175" s="45" t="s">
        <v>216</v>
      </c>
      <c r="E175" s="33">
        <v>2</v>
      </c>
      <c r="F175" s="103">
        <v>1584</v>
      </c>
      <c r="G175" s="106">
        <v>500</v>
      </c>
      <c r="H175" s="104">
        <f t="shared" si="12"/>
        <v>31.565656565656564</v>
      </c>
    </row>
    <row r="176" spans="1:8" ht="18" customHeight="1" thickBot="1" x14ac:dyDescent="0.35">
      <c r="B176" s="34" t="s">
        <v>217</v>
      </c>
      <c r="C176" s="35">
        <v>123</v>
      </c>
      <c r="D176" s="49" t="s">
        <v>218</v>
      </c>
      <c r="E176" s="15">
        <v>2</v>
      </c>
      <c r="F176" s="107">
        <v>1073</v>
      </c>
      <c r="G176" s="106">
        <v>216</v>
      </c>
      <c r="H176" s="105">
        <f t="shared" si="12"/>
        <v>20.130475302889096</v>
      </c>
    </row>
    <row r="177" spans="1:8" ht="18" customHeight="1" thickBot="1" x14ac:dyDescent="0.35">
      <c r="B177" s="16"/>
      <c r="C177" s="93" t="s">
        <v>277</v>
      </c>
      <c r="D177" s="17" t="s">
        <v>239</v>
      </c>
      <c r="E177" s="18">
        <v>3</v>
      </c>
      <c r="F177" s="94"/>
      <c r="G177" s="95">
        <v>900</v>
      </c>
      <c r="H177" s="96"/>
    </row>
    <row r="178" spans="1:8" ht="18" customHeight="1" thickBot="1" x14ac:dyDescent="0.35">
      <c r="B178" s="19"/>
      <c r="C178" s="69"/>
      <c r="D178" s="20" t="s">
        <v>256</v>
      </c>
      <c r="E178" s="21">
        <f>SUM(E168:E177)</f>
        <v>19</v>
      </c>
      <c r="F178" s="97"/>
      <c r="G178" s="21">
        <f>SUM(G168:G177)</f>
        <v>4002</v>
      </c>
      <c r="H178" s="99"/>
    </row>
    <row r="179" spans="1:8" s="2" customFormat="1" ht="18" customHeight="1" thickBot="1" x14ac:dyDescent="0.35">
      <c r="A179" s="1"/>
      <c r="B179" s="19"/>
      <c r="C179" s="72"/>
      <c r="D179" s="23"/>
      <c r="E179" s="24"/>
      <c r="F179" s="100"/>
      <c r="G179" s="100"/>
      <c r="H179" s="100"/>
    </row>
    <row r="180" spans="1:8" ht="18" customHeight="1" x14ac:dyDescent="0.3">
      <c r="B180" s="46" t="s">
        <v>219</v>
      </c>
      <c r="C180" s="47">
        <v>124</v>
      </c>
      <c r="D180" s="48" t="s">
        <v>220</v>
      </c>
      <c r="E180" s="28">
        <v>2</v>
      </c>
      <c r="F180" s="101">
        <v>1215</v>
      </c>
      <c r="G180" s="86">
        <v>317</v>
      </c>
      <c r="H180" s="108">
        <f t="shared" ref="H180:H188" si="14">(G180*100)/F180</f>
        <v>26.090534979423868</v>
      </c>
    </row>
    <row r="181" spans="1:8" ht="18" customHeight="1" x14ac:dyDescent="0.3">
      <c r="B181" s="65" t="s">
        <v>221</v>
      </c>
      <c r="C181" s="31">
        <v>125</v>
      </c>
      <c r="D181" s="45" t="s">
        <v>222</v>
      </c>
      <c r="E181" s="33">
        <v>1</v>
      </c>
      <c r="F181" s="103">
        <v>676</v>
      </c>
      <c r="G181" s="89">
        <v>122</v>
      </c>
      <c r="H181" s="104">
        <f t="shared" si="14"/>
        <v>18.047337278106507</v>
      </c>
    </row>
    <row r="182" spans="1:8" ht="18" customHeight="1" x14ac:dyDescent="0.3">
      <c r="B182" s="34" t="s">
        <v>223</v>
      </c>
      <c r="C182" s="35">
        <f>1+C181</f>
        <v>126</v>
      </c>
      <c r="D182" s="142" t="s">
        <v>224</v>
      </c>
      <c r="E182" s="15">
        <v>2</v>
      </c>
      <c r="F182" s="107">
        <v>1241</v>
      </c>
      <c r="G182" s="89">
        <v>251</v>
      </c>
      <c r="H182" s="105">
        <f t="shared" si="14"/>
        <v>20.225624496373893</v>
      </c>
    </row>
    <row r="183" spans="1:8" ht="18" customHeight="1" x14ac:dyDescent="0.3">
      <c r="B183" s="38" t="s">
        <v>223</v>
      </c>
      <c r="C183" s="39">
        <f t="shared" ref="C183:C188" si="15">1+C182</f>
        <v>127</v>
      </c>
      <c r="D183" s="140" t="s">
        <v>224</v>
      </c>
      <c r="E183" s="14">
        <v>2</v>
      </c>
      <c r="F183" s="88">
        <v>1187</v>
      </c>
      <c r="G183" s="95">
        <v>221</v>
      </c>
      <c r="H183" s="90">
        <f t="shared" si="14"/>
        <v>18.618365627632688</v>
      </c>
    </row>
    <row r="184" spans="1:8" ht="18" customHeight="1" x14ac:dyDescent="0.3">
      <c r="B184" s="38" t="s">
        <v>225</v>
      </c>
      <c r="C184" s="39">
        <f t="shared" si="15"/>
        <v>128</v>
      </c>
      <c r="D184" s="40" t="s">
        <v>226</v>
      </c>
      <c r="E184" s="14">
        <v>2</v>
      </c>
      <c r="F184" s="88">
        <v>2232</v>
      </c>
      <c r="G184" s="89">
        <v>344</v>
      </c>
      <c r="H184" s="90">
        <f t="shared" si="14"/>
        <v>15.412186379928315</v>
      </c>
    </row>
    <row r="185" spans="1:8" ht="18" customHeight="1" x14ac:dyDescent="0.3">
      <c r="B185" s="38" t="s">
        <v>227</v>
      </c>
      <c r="C185" s="39">
        <f t="shared" si="15"/>
        <v>129</v>
      </c>
      <c r="D185" s="40" t="s">
        <v>228</v>
      </c>
      <c r="E185" s="14">
        <v>2</v>
      </c>
      <c r="F185" s="88">
        <v>2295</v>
      </c>
      <c r="G185" s="89">
        <v>356</v>
      </c>
      <c r="H185" s="90">
        <f t="shared" si="14"/>
        <v>15.511982570806101</v>
      </c>
    </row>
    <row r="186" spans="1:8" ht="18" customHeight="1" x14ac:dyDescent="0.3">
      <c r="B186" s="38" t="s">
        <v>229</v>
      </c>
      <c r="C186" s="39">
        <f t="shared" si="15"/>
        <v>130</v>
      </c>
      <c r="D186" s="40" t="s">
        <v>230</v>
      </c>
      <c r="E186" s="14">
        <v>2</v>
      </c>
      <c r="F186" s="88">
        <v>1464</v>
      </c>
      <c r="G186" s="106">
        <v>187</v>
      </c>
      <c r="H186" s="90">
        <f t="shared" si="14"/>
        <v>12.773224043715848</v>
      </c>
    </row>
    <row r="187" spans="1:8" ht="18" customHeight="1" x14ac:dyDescent="0.3">
      <c r="B187" s="38" t="s">
        <v>231</v>
      </c>
      <c r="C187" s="39">
        <f t="shared" si="15"/>
        <v>131</v>
      </c>
      <c r="D187" s="40" t="s">
        <v>232</v>
      </c>
      <c r="E187" s="44">
        <v>2</v>
      </c>
      <c r="F187" s="91">
        <v>1993</v>
      </c>
      <c r="G187" s="106">
        <v>783</v>
      </c>
      <c r="H187" s="92">
        <f t="shared" si="14"/>
        <v>39.287506271951834</v>
      </c>
    </row>
    <row r="188" spans="1:8" ht="18" customHeight="1" thickBot="1" x14ac:dyDescent="0.35">
      <c r="B188" s="41" t="s">
        <v>233</v>
      </c>
      <c r="C188" s="42">
        <f t="shared" si="15"/>
        <v>132</v>
      </c>
      <c r="D188" s="66" t="s">
        <v>234</v>
      </c>
      <c r="E188" s="33">
        <v>1</v>
      </c>
      <c r="F188" s="103">
        <v>988</v>
      </c>
      <c r="G188" s="106">
        <v>363</v>
      </c>
      <c r="H188" s="104">
        <f t="shared" si="14"/>
        <v>36.740890688259107</v>
      </c>
    </row>
    <row r="189" spans="1:8" ht="18" customHeight="1" thickBot="1" x14ac:dyDescent="0.35">
      <c r="B189" s="16"/>
      <c r="C189" s="93" t="s">
        <v>278</v>
      </c>
      <c r="D189" s="17" t="s">
        <v>239</v>
      </c>
      <c r="E189" s="18">
        <v>4</v>
      </c>
      <c r="F189" s="94"/>
      <c r="G189" s="95">
        <v>1200</v>
      </c>
      <c r="H189" s="96"/>
    </row>
    <row r="190" spans="1:8" ht="18" customHeight="1" thickBot="1" x14ac:dyDescent="0.35">
      <c r="B190" s="19"/>
      <c r="C190" s="69"/>
      <c r="D190" s="20" t="s">
        <v>257</v>
      </c>
      <c r="E190" s="21">
        <f>SUM(E180:E189)</f>
        <v>20</v>
      </c>
      <c r="F190" s="97"/>
      <c r="G190" s="21">
        <f>SUM(G180:G189)</f>
        <v>4144</v>
      </c>
      <c r="H190" s="99"/>
    </row>
    <row r="191" spans="1:8" ht="18" customHeight="1" x14ac:dyDescent="0.3">
      <c r="B191" s="19"/>
      <c r="C191" s="22"/>
      <c r="D191" s="67"/>
      <c r="E191" s="68"/>
      <c r="F191" s="119"/>
      <c r="G191" s="119"/>
      <c r="H191" s="119"/>
    </row>
    <row r="192" spans="1:8" ht="18" customHeight="1" thickBot="1" x14ac:dyDescent="0.35">
      <c r="B192" s="19"/>
      <c r="C192" s="69"/>
      <c r="D192" s="70"/>
      <c r="E192" s="71"/>
      <c r="F192" s="100"/>
      <c r="G192" s="72"/>
      <c r="H192" s="121"/>
    </row>
    <row r="193" spans="1:8" ht="18" customHeight="1" x14ac:dyDescent="0.3">
      <c r="A193" s="73"/>
      <c r="C193" s="149" t="s">
        <v>236</v>
      </c>
      <c r="D193" s="122" t="s">
        <v>46</v>
      </c>
      <c r="E193" s="123">
        <f>(E10+E17+E27+E37+E44+E53+E64+E76+E90+E100+E110+E120+E127+E135+E150+E166+E178+E190)-E194</f>
        <v>244</v>
      </c>
      <c r="F193" s="123">
        <f>SUM(F6:F188)</f>
        <v>192067</v>
      </c>
      <c r="G193" s="123">
        <f>(G10+G17+G27+G37+G44+G53+G64+G76+G90+G100+G110+G120+G127+G135+G150+G166+G178+G190)-G194</f>
        <v>54045</v>
      </c>
      <c r="H193" s="124">
        <f>(G193*100)/F193</f>
        <v>28.138618294657594</v>
      </c>
    </row>
    <row r="194" spans="1:8" ht="18" customHeight="1" x14ac:dyDescent="0.3">
      <c r="A194" s="73"/>
      <c r="C194" s="150"/>
      <c r="D194" s="125" t="s">
        <v>47</v>
      </c>
      <c r="E194" s="126">
        <f>E9+E16+E26+E36+E43+E52+E63+E75+E89+E99+E109+E119+E126+E134+E149+E165+E177+E189</f>
        <v>46</v>
      </c>
      <c r="F194" s="126">
        <v>28188</v>
      </c>
      <c r="G194" s="126">
        <f>G9+G16+G26+G36+G43+G52+G63+G75+G89+G99+G109+G119+G126+G134+G149+G165+G177+G189</f>
        <v>17711</v>
      </c>
      <c r="H194" s="127">
        <f>(G194*100)/F194</f>
        <v>62.831701433234002</v>
      </c>
    </row>
    <row r="195" spans="1:8" ht="18" customHeight="1" thickBot="1" x14ac:dyDescent="0.35">
      <c r="A195" s="73"/>
      <c r="C195" s="151"/>
      <c r="D195" s="128" t="s">
        <v>48</v>
      </c>
      <c r="E195" s="129">
        <f>+E193+E194</f>
        <v>290</v>
      </c>
      <c r="F195" s="129">
        <f>+F193+F194</f>
        <v>220255</v>
      </c>
      <c r="G195" s="129">
        <f>+G193+G194</f>
        <v>71756</v>
      </c>
      <c r="H195" s="130">
        <f>(G195*100)/F195</f>
        <v>32.578602074867767</v>
      </c>
    </row>
    <row r="196" spans="1:8" s="2" customFormat="1" ht="18" customHeight="1" x14ac:dyDescent="0.3">
      <c r="A196" s="1"/>
      <c r="C196" s="24"/>
      <c r="D196" s="120"/>
      <c r="E196" s="100"/>
      <c r="F196" s="100"/>
      <c r="G196" s="100"/>
      <c r="H196" s="132"/>
    </row>
    <row r="197" spans="1:8" ht="18" customHeight="1" x14ac:dyDescent="0.3">
      <c r="A197" s="73"/>
      <c r="C197" s="131"/>
      <c r="D197" s="120"/>
      <c r="E197" s="100"/>
      <c r="F197" s="100"/>
      <c r="G197" s="100"/>
      <c r="H197" s="132"/>
    </row>
    <row r="198" spans="1:8" s="75" customFormat="1" ht="18" customHeight="1" x14ac:dyDescent="0.3">
      <c r="A198" s="74"/>
      <c r="C198" s="133"/>
      <c r="D198" s="134"/>
      <c r="E198" s="135"/>
      <c r="F198" s="135"/>
      <c r="G198" s="135"/>
      <c r="H198" s="136"/>
    </row>
    <row r="200" spans="1:8" ht="18" hidden="1" customHeight="1" x14ac:dyDescent="0.3">
      <c r="G200" s="138">
        <f>G195</f>
        <v>71756</v>
      </c>
      <c r="H200" s="139" t="s">
        <v>258</v>
      </c>
    </row>
    <row r="201" spans="1:8" ht="18" hidden="1" customHeight="1" x14ac:dyDescent="0.3">
      <c r="G201" s="2">
        <v>18</v>
      </c>
      <c r="H201" s="139" t="s">
        <v>259</v>
      </c>
    </row>
    <row r="202" spans="1:8" ht="18" hidden="1" customHeight="1" x14ac:dyDescent="0.3">
      <c r="G202" s="2">
        <f>+G200/G201</f>
        <v>3986.4444444444443</v>
      </c>
      <c r="H202" s="139" t="s">
        <v>260</v>
      </c>
    </row>
    <row r="203" spans="1:8" ht="18" hidden="1" customHeight="1" x14ac:dyDescent="0.3">
      <c r="H203" s="139"/>
    </row>
    <row r="204" spans="1:8" ht="18" hidden="1" customHeight="1" x14ac:dyDescent="0.3">
      <c r="G204" s="2" t="e">
        <f>#REF!*#REF!</f>
        <v>#REF!</v>
      </c>
    </row>
    <row r="205" spans="1:8" ht="18" hidden="1" customHeight="1" x14ac:dyDescent="0.3">
      <c r="G205" s="138" t="e">
        <f>G195-G204</f>
        <v>#REF!</v>
      </c>
    </row>
    <row r="206" spans="1:8" ht="18" hidden="1" customHeight="1" x14ac:dyDescent="0.3">
      <c r="G206" s="2" t="e">
        <f>SUM(G204:G205)</f>
        <v>#REF!</v>
      </c>
    </row>
    <row r="232" spans="6:6" ht="18" customHeight="1" x14ac:dyDescent="0.3">
      <c r="F232" s="84"/>
    </row>
  </sheetData>
  <mergeCells count="1">
    <mergeCell ref="C193:C195"/>
  </mergeCells>
  <printOptions horizontalCentered="1"/>
  <pageMargins left="0" right="0" top="0.78740157480314965" bottom="0" header="0" footer="0"/>
  <pageSetup paperSize="8" scale="9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European Election 2019</vt:lpstr>
      <vt:lpstr>'European Election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Hayden</dc:creator>
  <cp:lastModifiedBy>Pravina Chandarana</cp:lastModifiedBy>
  <cp:lastPrinted>2019-05-24T15:06:43Z</cp:lastPrinted>
  <dcterms:created xsi:type="dcterms:W3CDTF">2012-09-19T15:34:26Z</dcterms:created>
  <dcterms:modified xsi:type="dcterms:W3CDTF">2019-06-28T09:42:38Z</dcterms:modified>
</cp:coreProperties>
</file>