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Information Governance\FOIA Requests\2023\28000\28048 Jayanetti\"/>
    </mc:Choice>
  </mc:AlternateContent>
  <bookViews>
    <workbookView xWindow="-28920" yWindow="-510" windowWidth="29040" windowHeight="158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4" i="1" l="1"/>
  <c r="H73" i="1"/>
  <c r="H72" i="1"/>
  <c r="E74" i="1"/>
  <c r="E73" i="1"/>
  <c r="E72" i="1"/>
  <c r="K67" i="1"/>
  <c r="K66" i="1"/>
  <c r="K65" i="1"/>
  <c r="K64" i="1"/>
  <c r="K63" i="1"/>
  <c r="K62" i="1"/>
  <c r="K61" i="1"/>
  <c r="K58" i="1"/>
  <c r="K57" i="1"/>
  <c r="K56" i="1"/>
  <c r="K55" i="1"/>
  <c r="K54" i="1"/>
  <c r="K53" i="1"/>
  <c r="K52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H71" i="1"/>
  <c r="E71" i="1"/>
  <c r="C72" i="1"/>
  <c r="C73" i="1"/>
  <c r="C74" i="1"/>
  <c r="C71" i="1"/>
  <c r="C75" i="1" l="1"/>
  <c r="E75" i="1"/>
  <c r="K73" i="1"/>
  <c r="L73" i="1" s="1"/>
  <c r="F74" i="1"/>
  <c r="N74" i="1"/>
  <c r="O74" i="1" s="1"/>
  <c r="I72" i="1"/>
  <c r="I71" i="1"/>
  <c r="F72" i="1"/>
  <c r="I73" i="1"/>
  <c r="N71" i="1"/>
  <c r="O71" i="1" s="1"/>
  <c r="K72" i="1"/>
  <c r="L72" i="1" s="1"/>
  <c r="F73" i="1"/>
  <c r="I74" i="1"/>
  <c r="K74" i="1"/>
  <c r="L74" i="1" s="1"/>
  <c r="F71" i="1"/>
  <c r="N72" i="1"/>
  <c r="O72" i="1" s="1"/>
  <c r="K71" i="1"/>
  <c r="L71" i="1" s="1"/>
  <c r="N73" i="1"/>
  <c r="O73" i="1" s="1"/>
  <c r="H75" i="1"/>
  <c r="I75" i="1" s="1"/>
  <c r="F75" i="1" l="1"/>
  <c r="K75" i="1"/>
  <c r="L75" i="1" s="1"/>
  <c r="N75" i="1"/>
  <c r="O75" i="1" s="1"/>
</calcChain>
</file>

<file path=xl/sharedStrings.xml><?xml version="1.0" encoding="utf-8"?>
<sst xmlns="http://schemas.openxmlformats.org/spreadsheetml/2006/main" count="150" uniqueCount="91">
  <si>
    <t>DfE</t>
  </si>
  <si>
    <t>Name</t>
  </si>
  <si>
    <t>Avenue Primary School</t>
  </si>
  <si>
    <t>Alderman Richard Hallam Primary School</t>
  </si>
  <si>
    <t>Barley Croft Primary School</t>
  </si>
  <si>
    <t>Beaumont Lodge Primary School</t>
  </si>
  <si>
    <t>Bridge Junior School</t>
  </si>
  <si>
    <t>Buswells Lodge Primary School</t>
  </si>
  <si>
    <t>Caldecote Community Primary School</t>
  </si>
  <si>
    <t>Catherine Infant School</t>
  </si>
  <si>
    <t>Catherine Junior School</t>
  </si>
  <si>
    <t>Coleman Primary School</t>
  </si>
  <si>
    <t>Dovelands Primary School</t>
  </si>
  <si>
    <t>Evington Valley Primary School</t>
  </si>
  <si>
    <t>Eyres Monsell Primary School</t>
  </si>
  <si>
    <t>Folville</t>
  </si>
  <si>
    <t>Granby Primary School</t>
  </si>
  <si>
    <t>Glebelands Primary School</t>
  </si>
  <si>
    <t>Hazel Primary School &amp; Community Centre</t>
  </si>
  <si>
    <t>Herrick Primary School</t>
  </si>
  <si>
    <t xml:space="preserve">Imperial Avenue Infant </t>
  </si>
  <si>
    <t>Inglehurst Junior School</t>
  </si>
  <si>
    <t>King Richard III Infant</t>
  </si>
  <si>
    <t>Linden Primary School</t>
  </si>
  <si>
    <t>Marriott Primary School</t>
  </si>
  <si>
    <t>Mayflower Primary School</t>
  </si>
  <si>
    <t>Medway Community Primary School</t>
  </si>
  <si>
    <t>Mellor Community Primary School</t>
  </si>
  <si>
    <t>Merrydale Infant School</t>
  </si>
  <si>
    <t>Montrose School</t>
  </si>
  <si>
    <t>Parks Primary School</t>
  </si>
  <si>
    <t>Rushey Mead Primary School</t>
  </si>
  <si>
    <t xml:space="preserve">Rolleston Primary </t>
  </si>
  <si>
    <t>Sandfield Close Primary School</t>
  </si>
  <si>
    <t>Scraptoft Valley Primary School</t>
  </si>
  <si>
    <t>Shaftesbury Junior School</t>
  </si>
  <si>
    <t>Shenton Primary School</t>
  </si>
  <si>
    <t>Slater Primary School</t>
  </si>
  <si>
    <t xml:space="preserve">Spinney Hill Primary School </t>
  </si>
  <si>
    <t>St Barnabas CE Primary School</t>
  </si>
  <si>
    <t>St John the Baptist C E Primary School</t>
  </si>
  <si>
    <t>St Mary's Field Primary School</t>
  </si>
  <si>
    <t>Stokes Wood Primary School</t>
  </si>
  <si>
    <t>Taylor Road Primary School</t>
  </si>
  <si>
    <t>Whitehall Primary School</t>
  </si>
  <si>
    <t>Wolsey House Primary School</t>
  </si>
  <si>
    <t>Wyvern Primary School</t>
  </si>
  <si>
    <t xml:space="preserve">Oaklands </t>
  </si>
  <si>
    <t>Ellesmere</t>
  </si>
  <si>
    <t>Netherhall Sch</t>
  </si>
  <si>
    <t>Childrens Hospital School</t>
  </si>
  <si>
    <t>West Gate School</t>
  </si>
  <si>
    <t>Leicester City Primary PRU</t>
  </si>
  <si>
    <t>Leicester Partnership School (Secondary PRU)</t>
  </si>
  <si>
    <t>Beaumont Leys School</t>
  </si>
  <si>
    <t>Crown Hills Community College</t>
  </si>
  <si>
    <t>Madani Girls' School</t>
  </si>
  <si>
    <t>Moat Community College</t>
  </si>
  <si>
    <t>Fullhurst Community College</t>
  </si>
  <si>
    <t>New College Leicester</t>
  </si>
  <si>
    <t>Madani Boys' School</t>
  </si>
  <si>
    <t>Total</t>
  </si>
  <si>
    <t>Primary</t>
  </si>
  <si>
    <t>Special</t>
  </si>
  <si>
    <t>PRU</t>
  </si>
  <si>
    <t>Secondary</t>
  </si>
  <si>
    <t>School Type</t>
  </si>
  <si>
    <t>Total No. Schools</t>
  </si>
  <si>
    <t>No. Schools with forecast revenue surplus balance 23/24</t>
  </si>
  <si>
    <t>% Schools with forecast revenue surplus balance 23/24</t>
  </si>
  <si>
    <t>No. Schools with revenue surplus balance 22/23</t>
  </si>
  <si>
    <t>% Schools with revenue surplus balance 22/23</t>
  </si>
  <si>
    <t>No. Schools with negative revenue balance 22/23</t>
  </si>
  <si>
    <t>% Schools with negative revenue balance 22/23</t>
  </si>
  <si>
    <t>No. Schools with forecast negative revenue balance 23/24</t>
  </si>
  <si>
    <t>% Schools with forecast negative revenue balance 23/24</t>
  </si>
  <si>
    <t>Q3:</t>
  </si>
  <si>
    <t>Q4:</t>
  </si>
  <si>
    <t>Q5:</t>
  </si>
  <si>
    <t>Q6:</t>
  </si>
  <si>
    <t>Forecast 23/24 Cumulative Surplus / (Deficit)
£</t>
  </si>
  <si>
    <t>22/23 Cumulative Surplus / (Deficit)
£</t>
  </si>
  <si>
    <t>22/23 In-year Surplus / (Deficit)
£</t>
  </si>
  <si>
    <t>Q1a</t>
  </si>
  <si>
    <t>Q1b</t>
  </si>
  <si>
    <t>Q1c</t>
  </si>
  <si>
    <t>Q2</t>
  </si>
  <si>
    <t>Forecast 23/24 In-year Surplus / (Deficit)               £</t>
  </si>
  <si>
    <t>PRIMARIES:</t>
  </si>
  <si>
    <t>SPECIALS &amp; PRUs:</t>
  </si>
  <si>
    <t>SECONDARIES: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</si>
</sst>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\(#,##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wrapText="1"/>
    </xf>
    <xf numFmtId="0" fontId="0" fillId="0" borderId="1" xfId="0" applyBorder="1"/>
    <xf numFmtId="3" fontId="2" fillId="0" borderId="0" xfId="0" applyNumberFormat="1" applyFont="1"/>
    <xf numFmtId="3" fontId="4" fillId="0" borderId="0" xfId="0" quotePrefix="1" applyNumberFormat="1" applyFont="1" applyAlignment="1">
      <alignment horizontal="center"/>
    </xf>
    <xf numFmtId="164" fontId="0" fillId="0" borderId="1" xfId="0" applyNumberFormat="1" applyBorder="1"/>
    <xf numFmtId="164" fontId="2" fillId="0" borderId="0" xfId="0" applyNumberFormat="1" applyFont="1"/>
    <xf numFmtId="3" fontId="0" fillId="0" borderId="0" xfId="0" applyNumberFormat="1"/>
    <xf numFmtId="0" fontId="6" fillId="0" borderId="0" xfId="0" applyFont="1" applyAlignment="1">
      <alignment horizontal="center"/>
    </xf>
    <xf numFmtId="3" fontId="5" fillId="2" borderId="1" xfId="0" applyNumberFormat="1" applyFont="1" applyFill="1" applyBorder="1" applyAlignment="1">
      <alignment horizontal="center" wrapText="1"/>
    </xf>
    <xf numFmtId="3" fontId="7" fillId="0" borderId="0" xfId="0" applyNumberFormat="1" applyFont="1"/>
    <xf numFmtId="0" fontId="3" fillId="0" borderId="0" xfId="0" applyFont="1" applyBorder="1" applyAlignment="1">
      <alignment wrapText="1"/>
    </xf>
    <xf numFmtId="164" fontId="0" fillId="0" borderId="0" xfId="0" applyNumberFormat="1" applyBorder="1"/>
    <xf numFmtId="0" fontId="0" fillId="0" borderId="0" xfId="0" applyBorder="1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right"/>
    </xf>
    <xf numFmtId="0" fontId="2" fillId="0" borderId="4" xfId="0" applyFont="1" applyBorder="1"/>
    <xf numFmtId="9" fontId="0" fillId="0" borderId="0" xfId="1" applyFont="1" applyBorder="1"/>
    <xf numFmtId="9" fontId="2" fillId="0" borderId="4" xfId="1" applyFont="1" applyBorder="1"/>
    <xf numFmtId="9" fontId="0" fillId="0" borderId="0" xfId="1" applyFont="1"/>
    <xf numFmtId="164" fontId="0" fillId="0" borderId="0" xfId="0" applyNumberFormat="1"/>
    <xf numFmtId="0" fontId="0" fillId="0" borderId="0" xfId="0" applyFill="1"/>
    <xf numFmtId="164" fontId="0" fillId="0" borderId="3" xfId="0" applyNumberFormat="1" applyBorder="1"/>
    <xf numFmtId="0" fontId="0" fillId="0" borderId="0" xfId="0" applyFill="1" applyBorder="1"/>
    <xf numFmtId="3" fontId="5" fillId="0" borderId="0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164" fontId="0" fillId="0" borderId="4" xfId="0" applyNumberFormat="1" applyBorder="1"/>
    <xf numFmtId="3" fontId="5" fillId="0" borderId="7" xfId="0" applyNumberFormat="1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abSelected="1" workbookViewId="0">
      <selection activeCell="A78" sqref="A78:XFD79"/>
    </sheetView>
  </sheetViews>
  <sheetFormatPr defaultRowHeight="15" x14ac:dyDescent="0.25"/>
  <cols>
    <col min="1" max="1" width="10.28515625" bestFit="1" customWidth="1"/>
    <col min="2" max="2" width="36.28515625" customWidth="1"/>
    <col min="3" max="3" width="20.7109375" customWidth="1"/>
    <col min="5" max="5" width="16.5703125" style="9" customWidth="1"/>
    <col min="6" max="6" width="16.5703125" style="9" bestFit="1" customWidth="1"/>
    <col min="7" max="7" width="4.140625" customWidth="1"/>
    <col min="8" max="8" width="16.5703125" style="13" customWidth="1"/>
    <col min="9" max="9" width="16.5703125" customWidth="1"/>
    <col min="11" max="12" width="16.5703125" customWidth="1"/>
    <col min="14" max="15" width="16.5703125" customWidth="1"/>
  </cols>
  <sheetData>
    <row r="1" spans="1:17" x14ac:dyDescent="0.25">
      <c r="C1" s="21" t="s">
        <v>83</v>
      </c>
      <c r="E1" s="9" t="s">
        <v>84</v>
      </c>
      <c r="F1" s="9" t="s">
        <v>85</v>
      </c>
      <c r="H1" s="9" t="s">
        <v>86</v>
      </c>
    </row>
    <row r="2" spans="1:17" x14ac:dyDescent="0.25">
      <c r="E2" s="10"/>
      <c r="F2" s="10"/>
      <c r="H2" s="14"/>
    </row>
    <row r="3" spans="1:17" ht="51.75" x14ac:dyDescent="0.25">
      <c r="A3" s="1" t="s">
        <v>0</v>
      </c>
      <c r="B3" s="1" t="s">
        <v>1</v>
      </c>
      <c r="C3" s="1"/>
      <c r="E3" s="15" t="s">
        <v>82</v>
      </c>
      <c r="F3" s="15" t="s">
        <v>81</v>
      </c>
      <c r="H3" s="15" t="s">
        <v>87</v>
      </c>
      <c r="K3" s="15" t="s">
        <v>80</v>
      </c>
    </row>
    <row r="4" spans="1:17" s="30" customFormat="1" x14ac:dyDescent="0.25">
      <c r="A4" s="34"/>
      <c r="B4" s="35" t="s">
        <v>88</v>
      </c>
      <c r="C4" s="36"/>
      <c r="D4" s="32"/>
      <c r="E4" s="33"/>
      <c r="F4" s="33"/>
      <c r="G4" s="32"/>
      <c r="H4" s="33"/>
      <c r="I4" s="32"/>
      <c r="J4" s="32"/>
      <c r="K4" s="33"/>
    </row>
    <row r="5" spans="1:17" x14ac:dyDescent="0.25">
      <c r="A5" s="2">
        <v>8563435</v>
      </c>
      <c r="B5" s="3" t="s">
        <v>2</v>
      </c>
      <c r="C5" s="3" t="s">
        <v>62</v>
      </c>
      <c r="D5" s="8"/>
      <c r="E5" s="11">
        <v>-215548.66</v>
      </c>
      <c r="F5" s="11">
        <v>83490.67</v>
      </c>
      <c r="H5" s="11">
        <v>957.33</v>
      </c>
      <c r="K5" s="11">
        <f>F5+H5</f>
        <v>84448</v>
      </c>
      <c r="N5" s="29"/>
      <c r="O5" s="29"/>
      <c r="Q5" s="29"/>
    </row>
    <row r="6" spans="1:17" x14ac:dyDescent="0.25">
      <c r="A6" s="6">
        <v>8562385</v>
      </c>
      <c r="B6" s="7" t="s">
        <v>3</v>
      </c>
      <c r="C6" s="7" t="s">
        <v>62</v>
      </c>
      <c r="E6" s="31">
        <v>-154652.35999999999</v>
      </c>
      <c r="F6" s="31">
        <v>54392.14</v>
      </c>
      <c r="H6" s="11">
        <v>-145062.14000000001</v>
      </c>
      <c r="K6" s="11">
        <f t="shared" ref="K6:K49" si="0">F6+H6</f>
        <v>-90670.000000000015</v>
      </c>
      <c r="N6" s="29"/>
      <c r="O6" s="29"/>
      <c r="Q6" s="29"/>
    </row>
    <row r="7" spans="1:17" x14ac:dyDescent="0.25">
      <c r="A7" s="2">
        <v>8562320</v>
      </c>
      <c r="B7" s="3" t="s">
        <v>4</v>
      </c>
      <c r="C7" s="3" t="s">
        <v>62</v>
      </c>
      <c r="E7" s="11">
        <v>-12786.94</v>
      </c>
      <c r="F7" s="11">
        <v>286562.98</v>
      </c>
      <c r="H7" s="11">
        <v>42415.02</v>
      </c>
      <c r="K7" s="11">
        <f t="shared" si="0"/>
        <v>328978</v>
      </c>
      <c r="N7" s="29"/>
      <c r="O7" s="29"/>
      <c r="Q7" s="29"/>
    </row>
    <row r="8" spans="1:17" x14ac:dyDescent="0.25">
      <c r="A8" s="2">
        <v>8562363</v>
      </c>
      <c r="B8" s="3" t="s">
        <v>5</v>
      </c>
      <c r="C8" s="3" t="s">
        <v>62</v>
      </c>
      <c r="E8" s="11">
        <v>-89598.35</v>
      </c>
      <c r="F8" s="11">
        <v>238421.84</v>
      </c>
      <c r="H8" s="11">
        <v>4147.16</v>
      </c>
      <c r="K8" s="11">
        <f t="shared" si="0"/>
        <v>242569</v>
      </c>
      <c r="N8" s="29"/>
      <c r="O8" s="29"/>
      <c r="Q8" s="29"/>
    </row>
    <row r="9" spans="1:17" x14ac:dyDescent="0.25">
      <c r="A9" s="2">
        <v>8562210</v>
      </c>
      <c r="B9" s="3" t="s">
        <v>6</v>
      </c>
      <c r="C9" s="3" t="s">
        <v>62</v>
      </c>
      <c r="E9" s="11">
        <v>44920.17</v>
      </c>
      <c r="F9" s="11">
        <v>464075.98</v>
      </c>
      <c r="H9" s="11">
        <v>-7484.98</v>
      </c>
      <c r="K9" s="11">
        <f t="shared" si="0"/>
        <v>456591</v>
      </c>
      <c r="N9" s="29"/>
      <c r="O9" s="29"/>
      <c r="Q9" s="29"/>
    </row>
    <row r="10" spans="1:17" x14ac:dyDescent="0.25">
      <c r="A10" s="2">
        <v>8562306</v>
      </c>
      <c r="B10" s="3" t="s">
        <v>7</v>
      </c>
      <c r="C10" s="3" t="s">
        <v>62</v>
      </c>
      <c r="E10" s="11">
        <v>237845.53</v>
      </c>
      <c r="F10" s="11">
        <v>613350.34</v>
      </c>
      <c r="H10" s="11">
        <v>65412</v>
      </c>
      <c r="K10" s="11">
        <f t="shared" si="0"/>
        <v>678762.34</v>
      </c>
      <c r="N10" s="29"/>
      <c r="O10" s="29"/>
      <c r="Q10" s="29"/>
    </row>
    <row r="11" spans="1:17" x14ac:dyDescent="0.25">
      <c r="A11" s="2">
        <v>8562000</v>
      </c>
      <c r="B11" s="3" t="s">
        <v>8</v>
      </c>
      <c r="C11" s="3" t="s">
        <v>62</v>
      </c>
      <c r="E11" s="11">
        <v>-68701.789999999994</v>
      </c>
      <c r="F11" s="11">
        <v>403273.11</v>
      </c>
      <c r="H11" s="11">
        <v>-304542</v>
      </c>
      <c r="K11" s="11">
        <f t="shared" si="0"/>
        <v>98731.109999999986</v>
      </c>
      <c r="N11" s="29"/>
      <c r="O11" s="29"/>
      <c r="Q11" s="29"/>
    </row>
    <row r="12" spans="1:17" x14ac:dyDescent="0.25">
      <c r="A12" s="2">
        <v>8562213</v>
      </c>
      <c r="B12" s="3" t="s">
        <v>9</v>
      </c>
      <c r="C12" s="3" t="s">
        <v>62</v>
      </c>
      <c r="E12" s="11">
        <v>-40058.39</v>
      </c>
      <c r="F12" s="11">
        <v>517583.7</v>
      </c>
      <c r="H12" s="11">
        <v>-294470</v>
      </c>
      <c r="K12" s="11">
        <f t="shared" si="0"/>
        <v>223113.7</v>
      </c>
      <c r="N12" s="29"/>
      <c r="O12" s="29"/>
      <c r="Q12" s="29"/>
    </row>
    <row r="13" spans="1:17" x14ac:dyDescent="0.25">
      <c r="A13" s="2">
        <v>8562214</v>
      </c>
      <c r="B13" s="3" t="s">
        <v>10</v>
      </c>
      <c r="C13" s="3" t="s">
        <v>62</v>
      </c>
      <c r="E13" s="11">
        <v>108160.83</v>
      </c>
      <c r="F13" s="11">
        <v>553436.73</v>
      </c>
      <c r="H13" s="11">
        <v>-311200.73</v>
      </c>
      <c r="K13" s="11">
        <f t="shared" si="0"/>
        <v>242236</v>
      </c>
      <c r="N13" s="29"/>
      <c r="O13" s="29"/>
      <c r="Q13" s="29"/>
    </row>
    <row r="14" spans="1:17" x14ac:dyDescent="0.25">
      <c r="A14" s="2">
        <v>8562371</v>
      </c>
      <c r="B14" s="3" t="s">
        <v>11</v>
      </c>
      <c r="C14" s="3" t="s">
        <v>62</v>
      </c>
      <c r="E14" s="11">
        <v>-1856.12</v>
      </c>
      <c r="F14" s="11">
        <v>564179.55000000005</v>
      </c>
      <c r="H14" s="11">
        <v>-266958.55</v>
      </c>
      <c r="K14" s="11">
        <f t="shared" si="0"/>
        <v>297221.00000000006</v>
      </c>
      <c r="N14" s="29"/>
      <c r="O14" s="29"/>
      <c r="Q14" s="29"/>
    </row>
    <row r="15" spans="1:17" x14ac:dyDescent="0.25">
      <c r="A15" s="2">
        <v>8562387</v>
      </c>
      <c r="B15" s="3" t="s">
        <v>12</v>
      </c>
      <c r="C15" s="3" t="s">
        <v>62</v>
      </c>
      <c r="E15" s="11">
        <v>119884.09</v>
      </c>
      <c r="F15" s="11">
        <v>593845.73</v>
      </c>
      <c r="H15" s="11">
        <v>-2496.73</v>
      </c>
      <c r="K15" s="11">
        <f t="shared" si="0"/>
        <v>591349</v>
      </c>
      <c r="N15" s="29"/>
      <c r="O15" s="29"/>
      <c r="Q15" s="29"/>
    </row>
    <row r="16" spans="1:17" x14ac:dyDescent="0.25">
      <c r="A16" s="2">
        <v>8562222</v>
      </c>
      <c r="B16" s="3" t="s">
        <v>13</v>
      </c>
      <c r="C16" s="3" t="s">
        <v>62</v>
      </c>
      <c r="E16" s="11">
        <v>84857.13</v>
      </c>
      <c r="F16" s="11">
        <v>335984.41</v>
      </c>
      <c r="H16" s="11">
        <v>-126077.41</v>
      </c>
      <c r="K16" s="11">
        <f t="shared" si="0"/>
        <v>209906.99999999997</v>
      </c>
      <c r="N16" s="29"/>
      <c r="O16" s="29"/>
      <c r="Q16" s="29"/>
    </row>
    <row r="17" spans="1:17" x14ac:dyDescent="0.25">
      <c r="A17" s="2">
        <v>8562344</v>
      </c>
      <c r="B17" s="3" t="s">
        <v>14</v>
      </c>
      <c r="C17" s="3" t="s">
        <v>62</v>
      </c>
      <c r="E17" s="11">
        <v>-40711.18</v>
      </c>
      <c r="F17" s="11">
        <v>152131.92000000001</v>
      </c>
      <c r="H17" s="11">
        <v>-101625.92</v>
      </c>
      <c r="K17" s="11">
        <f t="shared" si="0"/>
        <v>50506.000000000015</v>
      </c>
      <c r="N17" s="29"/>
      <c r="O17" s="29"/>
      <c r="Q17" s="29"/>
    </row>
    <row r="18" spans="1:17" x14ac:dyDescent="0.25">
      <c r="A18" s="2">
        <v>8562297</v>
      </c>
      <c r="B18" s="3" t="s">
        <v>15</v>
      </c>
      <c r="C18" s="3" t="s">
        <v>62</v>
      </c>
      <c r="E18" s="11">
        <v>-93386.82</v>
      </c>
      <c r="F18" s="11">
        <v>168733.01</v>
      </c>
      <c r="H18" s="11">
        <v>-111552</v>
      </c>
      <c r="K18" s="11">
        <f t="shared" si="0"/>
        <v>57181.010000000009</v>
      </c>
      <c r="N18" s="29"/>
      <c r="O18" s="29"/>
      <c r="Q18" s="29"/>
    </row>
    <row r="19" spans="1:17" x14ac:dyDescent="0.25">
      <c r="A19" s="2">
        <v>8562228</v>
      </c>
      <c r="B19" s="3" t="s">
        <v>16</v>
      </c>
      <c r="C19" s="3" t="s">
        <v>62</v>
      </c>
      <c r="E19" s="11">
        <v>-202609.05</v>
      </c>
      <c r="F19" s="11">
        <v>198003.1</v>
      </c>
      <c r="H19" s="11">
        <v>-63275.1</v>
      </c>
      <c r="K19" s="11">
        <f t="shared" si="0"/>
        <v>134728</v>
      </c>
      <c r="N19" s="29"/>
      <c r="O19" s="29"/>
      <c r="Q19" s="29"/>
    </row>
    <row r="20" spans="1:17" x14ac:dyDescent="0.25">
      <c r="A20" s="2">
        <v>8562379</v>
      </c>
      <c r="B20" s="3" t="s">
        <v>17</v>
      </c>
      <c r="C20" s="3" t="s">
        <v>62</v>
      </c>
      <c r="E20" s="11">
        <v>184624.24</v>
      </c>
      <c r="F20" s="11">
        <v>500824.24</v>
      </c>
      <c r="H20" s="11">
        <v>-81299.240000000005</v>
      </c>
      <c r="K20" s="11">
        <f t="shared" si="0"/>
        <v>419525</v>
      </c>
      <c r="N20" s="29"/>
      <c r="O20" s="29"/>
      <c r="Q20" s="29"/>
    </row>
    <row r="21" spans="1:17" x14ac:dyDescent="0.25">
      <c r="A21" s="2">
        <v>8562346</v>
      </c>
      <c r="B21" s="3" t="s">
        <v>18</v>
      </c>
      <c r="C21" s="3" t="s">
        <v>62</v>
      </c>
      <c r="E21" s="11">
        <v>-167901.54</v>
      </c>
      <c r="F21" s="11">
        <v>202082.13</v>
      </c>
      <c r="H21" s="11">
        <v>-44219.13</v>
      </c>
      <c r="K21" s="11">
        <f t="shared" si="0"/>
        <v>157863</v>
      </c>
      <c r="N21" s="29"/>
      <c r="O21" s="29"/>
      <c r="Q21" s="29"/>
    </row>
    <row r="22" spans="1:17" x14ac:dyDescent="0.25">
      <c r="A22" s="2">
        <v>8562377</v>
      </c>
      <c r="B22" s="3" t="s">
        <v>19</v>
      </c>
      <c r="C22" s="3" t="s">
        <v>62</v>
      </c>
      <c r="E22" s="11">
        <v>-409275.3</v>
      </c>
      <c r="F22" s="11">
        <v>-197475.18</v>
      </c>
      <c r="H22" s="11">
        <v>-93850.82</v>
      </c>
      <c r="K22" s="11">
        <f t="shared" si="0"/>
        <v>-291326</v>
      </c>
      <c r="N22" s="29"/>
      <c r="O22" s="29"/>
      <c r="Q22" s="29"/>
    </row>
    <row r="23" spans="1:17" x14ac:dyDescent="0.25">
      <c r="A23" s="2">
        <v>8562238</v>
      </c>
      <c r="B23" s="3" t="s">
        <v>20</v>
      </c>
      <c r="C23" s="3" t="s">
        <v>62</v>
      </c>
      <c r="E23" s="11">
        <v>-70950.490000000005</v>
      </c>
      <c r="F23" s="11">
        <v>462765.99</v>
      </c>
      <c r="H23" s="11">
        <v>-245614.99</v>
      </c>
      <c r="K23" s="11">
        <f t="shared" si="0"/>
        <v>217151</v>
      </c>
      <c r="N23" s="29"/>
      <c r="O23" s="29"/>
      <c r="Q23" s="29"/>
    </row>
    <row r="24" spans="1:17" x14ac:dyDescent="0.25">
      <c r="A24" s="2">
        <v>8562240</v>
      </c>
      <c r="B24" s="3" t="s">
        <v>21</v>
      </c>
      <c r="C24" s="3" t="s">
        <v>62</v>
      </c>
      <c r="E24" s="11">
        <v>-32450.25</v>
      </c>
      <c r="F24" s="11">
        <v>17484.919999999998</v>
      </c>
      <c r="H24" s="11">
        <v>39104.080000000002</v>
      </c>
      <c r="K24" s="11">
        <f t="shared" si="0"/>
        <v>56589</v>
      </c>
      <c r="N24" s="29"/>
      <c r="O24" s="29"/>
      <c r="Q24" s="29"/>
    </row>
    <row r="25" spans="1:17" x14ac:dyDescent="0.25">
      <c r="A25" s="2">
        <v>8562241</v>
      </c>
      <c r="B25" s="3" t="s">
        <v>22</v>
      </c>
      <c r="C25" s="3" t="s">
        <v>62</v>
      </c>
      <c r="E25" s="11">
        <v>50151.39</v>
      </c>
      <c r="F25" s="11">
        <v>228015.38</v>
      </c>
      <c r="H25" s="11">
        <v>-150862.38</v>
      </c>
      <c r="K25" s="11">
        <f t="shared" si="0"/>
        <v>77153</v>
      </c>
      <c r="N25" s="29"/>
      <c r="O25" s="29"/>
      <c r="Q25" s="29"/>
    </row>
    <row r="26" spans="1:17" x14ac:dyDescent="0.25">
      <c r="A26" s="2">
        <v>8562343</v>
      </c>
      <c r="B26" s="3" t="s">
        <v>23</v>
      </c>
      <c r="C26" s="3" t="s">
        <v>62</v>
      </c>
      <c r="E26" s="11">
        <v>2141.11</v>
      </c>
      <c r="F26" s="11">
        <v>258961.63</v>
      </c>
      <c r="H26" s="11">
        <v>-15713.63</v>
      </c>
      <c r="K26" s="11">
        <f t="shared" si="0"/>
        <v>243248</v>
      </c>
      <c r="N26" s="29"/>
      <c r="O26" s="29"/>
      <c r="Q26" s="29"/>
    </row>
    <row r="27" spans="1:17" x14ac:dyDescent="0.25">
      <c r="A27" s="2">
        <v>8562352</v>
      </c>
      <c r="B27" s="3" t="s">
        <v>24</v>
      </c>
      <c r="C27" s="3" t="s">
        <v>62</v>
      </c>
      <c r="E27" s="11">
        <v>143072.82999999999</v>
      </c>
      <c r="F27" s="11">
        <v>311286.27</v>
      </c>
      <c r="H27" s="11">
        <v>-61728.27</v>
      </c>
      <c r="K27" s="11">
        <f t="shared" si="0"/>
        <v>249558.00000000003</v>
      </c>
      <c r="N27" s="29"/>
      <c r="O27" s="29"/>
      <c r="Q27" s="29"/>
    </row>
    <row r="28" spans="1:17" x14ac:dyDescent="0.25">
      <c r="A28" s="2">
        <v>8562250</v>
      </c>
      <c r="B28" s="3" t="s">
        <v>25</v>
      </c>
      <c r="C28" s="3" t="s">
        <v>62</v>
      </c>
      <c r="E28" s="11">
        <v>-1808.68</v>
      </c>
      <c r="F28" s="11">
        <v>107829.19</v>
      </c>
      <c r="H28" s="11">
        <v>-107298.19</v>
      </c>
      <c r="K28" s="11">
        <f t="shared" si="0"/>
        <v>531</v>
      </c>
      <c r="N28" s="29"/>
      <c r="O28" s="29"/>
      <c r="Q28" s="29"/>
    </row>
    <row r="29" spans="1:17" x14ac:dyDescent="0.25">
      <c r="A29" s="2">
        <v>8562386</v>
      </c>
      <c r="B29" s="3" t="s">
        <v>26</v>
      </c>
      <c r="C29" s="3" t="s">
        <v>62</v>
      </c>
      <c r="E29" s="11">
        <v>-189562.42</v>
      </c>
      <c r="F29" s="11">
        <v>372516.91</v>
      </c>
      <c r="H29" s="11">
        <v>83231.09</v>
      </c>
      <c r="K29" s="11">
        <f t="shared" si="0"/>
        <v>455748</v>
      </c>
      <c r="N29" s="29"/>
      <c r="O29" s="29"/>
      <c r="Q29" s="29"/>
    </row>
    <row r="30" spans="1:17" x14ac:dyDescent="0.25">
      <c r="A30" s="2">
        <v>8562348</v>
      </c>
      <c r="B30" s="3" t="s">
        <v>27</v>
      </c>
      <c r="C30" s="3" t="s">
        <v>62</v>
      </c>
      <c r="E30" s="11">
        <v>86245.75</v>
      </c>
      <c r="F30" s="11">
        <v>395669.23</v>
      </c>
      <c r="H30" s="11">
        <v>1073</v>
      </c>
      <c r="K30" s="11">
        <f t="shared" si="0"/>
        <v>396742.23</v>
      </c>
      <c r="N30" s="29"/>
      <c r="O30" s="29"/>
      <c r="Q30" s="29"/>
    </row>
    <row r="31" spans="1:17" x14ac:dyDescent="0.25">
      <c r="A31" s="2">
        <v>8562264</v>
      </c>
      <c r="B31" s="3" t="s">
        <v>28</v>
      </c>
      <c r="C31" s="3" t="s">
        <v>62</v>
      </c>
      <c r="E31" s="11">
        <v>-102333.67</v>
      </c>
      <c r="F31" s="11">
        <v>16075.18</v>
      </c>
      <c r="H31" s="11">
        <v>-14094.18</v>
      </c>
      <c r="K31" s="11">
        <f t="shared" si="0"/>
        <v>1981</v>
      </c>
      <c r="N31" s="29"/>
      <c r="O31" s="29"/>
      <c r="Q31" s="29"/>
    </row>
    <row r="32" spans="1:17" x14ac:dyDescent="0.25">
      <c r="A32" s="2">
        <v>8562283</v>
      </c>
      <c r="B32" s="3" t="s">
        <v>29</v>
      </c>
      <c r="C32" s="3" t="s">
        <v>62</v>
      </c>
      <c r="E32" s="11">
        <v>281.52999999999997</v>
      </c>
      <c r="F32" s="11">
        <v>134503.09</v>
      </c>
      <c r="H32" s="11">
        <v>-0.09</v>
      </c>
      <c r="K32" s="11">
        <f t="shared" si="0"/>
        <v>134503</v>
      </c>
      <c r="N32" s="29"/>
      <c r="O32" s="29"/>
      <c r="Q32" s="29"/>
    </row>
    <row r="33" spans="1:17" x14ac:dyDescent="0.25">
      <c r="A33" s="2">
        <v>8562364</v>
      </c>
      <c r="B33" s="3" t="s">
        <v>30</v>
      </c>
      <c r="C33" s="3" t="s">
        <v>62</v>
      </c>
      <c r="E33" s="11">
        <v>-85146.2</v>
      </c>
      <c r="F33" s="11">
        <v>205887.8</v>
      </c>
      <c r="H33" s="11">
        <v>-47817.8</v>
      </c>
      <c r="K33" s="11">
        <f t="shared" si="0"/>
        <v>158070</v>
      </c>
      <c r="N33" s="29"/>
      <c r="O33" s="29"/>
      <c r="Q33" s="29"/>
    </row>
    <row r="34" spans="1:17" x14ac:dyDescent="0.25">
      <c r="A34" s="2">
        <v>8562231</v>
      </c>
      <c r="B34" s="3" t="s">
        <v>31</v>
      </c>
      <c r="C34" s="3" t="s">
        <v>62</v>
      </c>
      <c r="E34" s="11">
        <v>-133127.91</v>
      </c>
      <c r="F34" s="11">
        <v>254041.4</v>
      </c>
      <c r="H34" s="11">
        <v>-224875.4</v>
      </c>
      <c r="K34" s="11">
        <f t="shared" si="0"/>
        <v>29166</v>
      </c>
      <c r="N34" s="29"/>
      <c r="O34" s="29"/>
      <c r="Q34" s="29"/>
    </row>
    <row r="35" spans="1:17" x14ac:dyDescent="0.25">
      <c r="A35" s="2">
        <v>8562388</v>
      </c>
      <c r="B35" s="3" t="s">
        <v>32</v>
      </c>
      <c r="C35" s="3" t="s">
        <v>62</v>
      </c>
      <c r="E35" s="11">
        <v>166470.1</v>
      </c>
      <c r="F35" s="11">
        <v>120284.13</v>
      </c>
      <c r="H35" s="11">
        <v>-9212.1299999999992</v>
      </c>
      <c r="K35" s="11">
        <f t="shared" si="0"/>
        <v>111072</v>
      </c>
      <c r="N35" s="29"/>
      <c r="O35" s="29"/>
      <c r="Q35" s="29"/>
    </row>
    <row r="36" spans="1:17" x14ac:dyDescent="0.25">
      <c r="A36" s="2">
        <v>8562317</v>
      </c>
      <c r="B36" s="3" t="s">
        <v>33</v>
      </c>
      <c r="C36" s="3" t="s">
        <v>62</v>
      </c>
      <c r="E36" s="11">
        <v>293422.88</v>
      </c>
      <c r="F36" s="11">
        <v>1183540.6599999999</v>
      </c>
      <c r="H36" s="11">
        <v>-395215.66</v>
      </c>
      <c r="K36" s="11">
        <f t="shared" si="0"/>
        <v>788325</v>
      </c>
      <c r="N36" s="29"/>
      <c r="O36" s="29"/>
      <c r="Q36" s="29"/>
    </row>
    <row r="37" spans="1:17" x14ac:dyDescent="0.25">
      <c r="A37" s="2">
        <v>8562361</v>
      </c>
      <c r="B37" s="3" t="s">
        <v>34</v>
      </c>
      <c r="C37" s="3" t="s">
        <v>62</v>
      </c>
      <c r="E37" s="11">
        <v>-302299.43</v>
      </c>
      <c r="F37" s="11">
        <v>166017.41</v>
      </c>
      <c r="H37" s="11">
        <v>-69206.41</v>
      </c>
      <c r="K37" s="11">
        <f t="shared" si="0"/>
        <v>96811</v>
      </c>
      <c r="N37" s="29"/>
      <c r="O37" s="29"/>
      <c r="Q37" s="29"/>
    </row>
    <row r="38" spans="1:17" x14ac:dyDescent="0.25">
      <c r="A38" s="2">
        <v>8562268</v>
      </c>
      <c r="B38" s="3" t="s">
        <v>35</v>
      </c>
      <c r="C38" s="3" t="s">
        <v>62</v>
      </c>
      <c r="E38" s="11">
        <v>-51571.02</v>
      </c>
      <c r="F38" s="11">
        <v>317495.51</v>
      </c>
      <c r="H38" s="11">
        <v>-109103.51</v>
      </c>
      <c r="K38" s="11">
        <f t="shared" si="0"/>
        <v>208392</v>
      </c>
      <c r="N38" s="29"/>
      <c r="O38" s="29"/>
      <c r="Q38" s="29"/>
    </row>
    <row r="39" spans="1:17" x14ac:dyDescent="0.25">
      <c r="A39" s="2">
        <v>8562303</v>
      </c>
      <c r="B39" s="3" t="s">
        <v>36</v>
      </c>
      <c r="C39" s="3" t="s">
        <v>62</v>
      </c>
      <c r="E39" s="11">
        <v>72300</v>
      </c>
      <c r="F39" s="11">
        <v>510967.16</v>
      </c>
      <c r="H39" s="11">
        <v>1.84</v>
      </c>
      <c r="K39" s="11">
        <f t="shared" si="0"/>
        <v>510969</v>
      </c>
      <c r="N39" s="29"/>
      <c r="O39" s="29"/>
      <c r="Q39" s="29"/>
    </row>
    <row r="40" spans="1:17" x14ac:dyDescent="0.25">
      <c r="A40" s="2">
        <v>8562378</v>
      </c>
      <c r="B40" s="3" t="s">
        <v>37</v>
      </c>
      <c r="C40" s="3" t="s">
        <v>62</v>
      </c>
      <c r="E40" s="11">
        <v>123528.29</v>
      </c>
      <c r="F40" s="11">
        <v>-314671.71000000002</v>
      </c>
      <c r="H40" s="11">
        <v>-79802.289999999994</v>
      </c>
      <c r="K40" s="11">
        <f t="shared" si="0"/>
        <v>-394474</v>
      </c>
      <c r="N40" s="29"/>
      <c r="O40" s="29"/>
      <c r="Q40" s="29"/>
    </row>
    <row r="41" spans="1:17" x14ac:dyDescent="0.25">
      <c r="A41" s="2">
        <v>8562359</v>
      </c>
      <c r="B41" s="3" t="s">
        <v>38</v>
      </c>
      <c r="C41" s="3" t="s">
        <v>62</v>
      </c>
      <c r="E41" s="11">
        <v>55858.41</v>
      </c>
      <c r="F41" s="11">
        <v>352192.91</v>
      </c>
      <c r="H41" s="11">
        <v>-213389.91</v>
      </c>
      <c r="K41" s="11">
        <f t="shared" si="0"/>
        <v>138802.99999999997</v>
      </c>
      <c r="N41" s="29"/>
      <c r="O41" s="29"/>
      <c r="Q41" s="29"/>
    </row>
    <row r="42" spans="1:17" x14ac:dyDescent="0.25">
      <c r="A42" s="2">
        <v>8563208</v>
      </c>
      <c r="B42" s="3" t="s">
        <v>39</v>
      </c>
      <c r="C42" s="3" t="s">
        <v>62</v>
      </c>
      <c r="E42" s="11">
        <v>7472.61</v>
      </c>
      <c r="F42" s="11">
        <v>190836.94</v>
      </c>
      <c r="H42" s="11">
        <v>-35030.94</v>
      </c>
      <c r="K42" s="11">
        <f t="shared" si="0"/>
        <v>155806</v>
      </c>
      <c r="N42" s="29"/>
      <c r="O42" s="29"/>
      <c r="Q42" s="29"/>
    </row>
    <row r="43" spans="1:17" x14ac:dyDescent="0.25">
      <c r="A43" s="2">
        <v>8563431</v>
      </c>
      <c r="B43" s="3" t="s">
        <v>40</v>
      </c>
      <c r="C43" s="3" t="s">
        <v>62</v>
      </c>
      <c r="E43" s="11">
        <v>-127884.02</v>
      </c>
      <c r="F43" s="11">
        <v>738885.31</v>
      </c>
      <c r="H43" s="11">
        <v>-128374.31</v>
      </c>
      <c r="K43" s="11">
        <f t="shared" si="0"/>
        <v>610511</v>
      </c>
      <c r="N43" s="29"/>
      <c r="O43" s="29"/>
      <c r="Q43" s="29"/>
    </row>
    <row r="44" spans="1:17" x14ac:dyDescent="0.25">
      <c r="A44" s="2">
        <v>8562267</v>
      </c>
      <c r="B44" s="3" t="s">
        <v>41</v>
      </c>
      <c r="C44" s="3" t="s">
        <v>62</v>
      </c>
      <c r="E44" s="11">
        <v>-139880.87</v>
      </c>
      <c r="F44" s="11">
        <v>11525.07</v>
      </c>
      <c r="H44" s="11">
        <v>24223.93</v>
      </c>
      <c r="K44" s="11">
        <f t="shared" si="0"/>
        <v>35749</v>
      </c>
      <c r="N44" s="29"/>
      <c r="O44" s="29"/>
      <c r="Q44" s="29"/>
    </row>
    <row r="45" spans="1:17" x14ac:dyDescent="0.25">
      <c r="A45" s="2">
        <v>8562304</v>
      </c>
      <c r="B45" s="3" t="s">
        <v>42</v>
      </c>
      <c r="C45" s="3" t="s">
        <v>62</v>
      </c>
      <c r="E45" s="11">
        <v>71426.600000000006</v>
      </c>
      <c r="F45" s="11">
        <v>543119.56999999995</v>
      </c>
      <c r="H45" s="11">
        <v>-153485.57</v>
      </c>
      <c r="K45" s="11">
        <f t="shared" si="0"/>
        <v>389633.99999999994</v>
      </c>
      <c r="N45" s="29"/>
      <c r="O45" s="29"/>
      <c r="Q45" s="29"/>
    </row>
    <row r="46" spans="1:17" x14ac:dyDescent="0.25">
      <c r="A46" s="2">
        <v>8562339</v>
      </c>
      <c r="B46" s="3" t="s">
        <v>43</v>
      </c>
      <c r="C46" s="3" t="s">
        <v>62</v>
      </c>
      <c r="E46" s="11">
        <v>214204.14</v>
      </c>
      <c r="F46" s="11">
        <v>814025.61</v>
      </c>
      <c r="H46" s="11">
        <v>-244890.61</v>
      </c>
      <c r="K46" s="11">
        <f t="shared" si="0"/>
        <v>569135</v>
      </c>
      <c r="N46" s="29"/>
      <c r="O46" s="29"/>
      <c r="Q46" s="29"/>
    </row>
    <row r="47" spans="1:17" x14ac:dyDescent="0.25">
      <c r="A47" s="2">
        <v>8562356</v>
      </c>
      <c r="B47" s="3" t="s">
        <v>44</v>
      </c>
      <c r="C47" s="3" t="s">
        <v>62</v>
      </c>
      <c r="E47" s="11">
        <v>-99457.58</v>
      </c>
      <c r="F47" s="11">
        <v>561679.49</v>
      </c>
      <c r="H47" s="11">
        <v>-78551</v>
      </c>
      <c r="K47" s="11">
        <f t="shared" si="0"/>
        <v>483128.49</v>
      </c>
      <c r="N47" s="29"/>
      <c r="O47" s="29"/>
      <c r="Q47" s="29"/>
    </row>
    <row r="48" spans="1:17" x14ac:dyDescent="0.25">
      <c r="A48" s="2">
        <v>8562305</v>
      </c>
      <c r="B48" s="3" t="s">
        <v>45</v>
      </c>
      <c r="C48" s="3" t="s">
        <v>62</v>
      </c>
      <c r="E48" s="11">
        <v>-25492.13</v>
      </c>
      <c r="F48" s="11">
        <v>97817.46</v>
      </c>
      <c r="H48" s="11">
        <v>-65444.46</v>
      </c>
      <c r="K48" s="11">
        <f t="shared" si="0"/>
        <v>32373.000000000007</v>
      </c>
      <c r="N48" s="29"/>
      <c r="O48" s="29"/>
      <c r="Q48" s="29"/>
    </row>
    <row r="49" spans="1:17" x14ac:dyDescent="0.25">
      <c r="A49" s="2">
        <v>8562282</v>
      </c>
      <c r="B49" s="3" t="s">
        <v>46</v>
      </c>
      <c r="C49" s="3" t="s">
        <v>62</v>
      </c>
      <c r="E49" s="11">
        <v>-54193.96</v>
      </c>
      <c r="F49" s="11">
        <v>289381.98</v>
      </c>
      <c r="H49" s="11">
        <v>-49063.98</v>
      </c>
      <c r="K49" s="11">
        <f t="shared" si="0"/>
        <v>240317.99999999997</v>
      </c>
      <c r="N49" s="29"/>
      <c r="O49" s="29"/>
      <c r="Q49" s="29"/>
    </row>
    <row r="50" spans="1:17" x14ac:dyDescent="0.25">
      <c r="A50" s="37"/>
      <c r="B50" s="38"/>
      <c r="C50" s="17"/>
      <c r="E50" s="40"/>
      <c r="F50" s="40"/>
      <c r="H50" s="16"/>
      <c r="N50" s="29"/>
      <c r="O50" s="29"/>
      <c r="Q50" s="29"/>
    </row>
    <row r="51" spans="1:17" s="30" customFormat="1" x14ac:dyDescent="0.25">
      <c r="A51" s="34"/>
      <c r="B51" s="35" t="s">
        <v>89</v>
      </c>
      <c r="C51" s="36"/>
      <c r="D51" s="32"/>
      <c r="E51" s="41"/>
      <c r="F51" s="41"/>
      <c r="G51" s="32"/>
      <c r="H51" s="33"/>
      <c r="I51" s="32"/>
      <c r="J51" s="32"/>
      <c r="K51" s="33"/>
    </row>
    <row r="52" spans="1:17" x14ac:dyDescent="0.25">
      <c r="A52" s="2">
        <v>8567217</v>
      </c>
      <c r="B52" s="3" t="s">
        <v>47</v>
      </c>
      <c r="C52" s="3" t="s">
        <v>63</v>
      </c>
      <c r="E52" s="11">
        <v>-116248.12</v>
      </c>
      <c r="F52" s="11">
        <v>-73622.95</v>
      </c>
      <c r="H52" s="11">
        <v>-63216.05</v>
      </c>
      <c r="K52" s="11">
        <f>F52+H52</f>
        <v>-136839</v>
      </c>
      <c r="N52" s="29"/>
      <c r="O52" s="29"/>
      <c r="Q52" s="29"/>
    </row>
    <row r="53" spans="1:17" x14ac:dyDescent="0.25">
      <c r="A53" s="2">
        <v>8567218</v>
      </c>
      <c r="B53" s="3" t="s">
        <v>48</v>
      </c>
      <c r="C53" s="3" t="s">
        <v>63</v>
      </c>
      <c r="E53" s="11">
        <v>436150.78</v>
      </c>
      <c r="F53" s="11">
        <v>724547.83</v>
      </c>
      <c r="H53" s="11">
        <v>-610824.82999999996</v>
      </c>
      <c r="K53" s="11">
        <f t="shared" ref="K53:K58" si="1">F53+H53</f>
        <v>113723</v>
      </c>
      <c r="N53" s="29"/>
      <c r="O53" s="29"/>
      <c r="Q53" s="29"/>
    </row>
    <row r="54" spans="1:17" x14ac:dyDescent="0.25">
      <c r="A54" s="2">
        <v>8567213</v>
      </c>
      <c r="B54" s="3" t="s">
        <v>49</v>
      </c>
      <c r="C54" s="3" t="s">
        <v>63</v>
      </c>
      <c r="E54" s="11">
        <v>-48177.49</v>
      </c>
      <c r="F54" s="11">
        <v>238682.15</v>
      </c>
      <c r="H54" s="11">
        <v>-625508.15</v>
      </c>
      <c r="K54" s="11">
        <f t="shared" si="1"/>
        <v>-386826</v>
      </c>
      <c r="N54" s="29"/>
      <c r="O54" s="29"/>
      <c r="Q54" s="29"/>
    </row>
    <row r="55" spans="1:17" x14ac:dyDescent="0.25">
      <c r="A55" s="2">
        <v>8565951</v>
      </c>
      <c r="B55" s="3" t="s">
        <v>50</v>
      </c>
      <c r="C55" s="3" t="s">
        <v>63</v>
      </c>
      <c r="E55" s="11">
        <v>49749.71</v>
      </c>
      <c r="F55" s="11">
        <v>25201.3</v>
      </c>
      <c r="H55" s="11">
        <v>51887.7</v>
      </c>
      <c r="K55" s="11">
        <f t="shared" si="1"/>
        <v>77089</v>
      </c>
      <c r="N55" s="29"/>
      <c r="O55" s="29"/>
      <c r="Q55" s="29"/>
    </row>
    <row r="56" spans="1:17" x14ac:dyDescent="0.25">
      <c r="A56" s="2">
        <v>8567221</v>
      </c>
      <c r="B56" s="3" t="s">
        <v>51</v>
      </c>
      <c r="C56" s="3" t="s">
        <v>63</v>
      </c>
      <c r="E56" s="11">
        <v>82138.149999999994</v>
      </c>
      <c r="F56" s="11">
        <v>-1459090.47</v>
      </c>
      <c r="H56" s="11">
        <v>312942.46999999997</v>
      </c>
      <c r="K56" s="11">
        <f t="shared" si="1"/>
        <v>-1146148</v>
      </c>
      <c r="N56" s="29"/>
      <c r="O56" s="29"/>
      <c r="Q56" s="29"/>
    </row>
    <row r="57" spans="1:17" x14ac:dyDescent="0.25">
      <c r="A57" s="2">
        <v>8561100</v>
      </c>
      <c r="B57" s="3" t="s">
        <v>52</v>
      </c>
      <c r="C57" s="3" t="s">
        <v>64</v>
      </c>
      <c r="E57" s="11">
        <v>-129042.68</v>
      </c>
      <c r="F57" s="11">
        <v>150193.82999999999</v>
      </c>
      <c r="H57" s="11">
        <v>-239738</v>
      </c>
      <c r="K57" s="11">
        <f t="shared" si="1"/>
        <v>-89544.170000000013</v>
      </c>
      <c r="N57" s="29"/>
      <c r="O57" s="29"/>
      <c r="Q57" s="29"/>
    </row>
    <row r="58" spans="1:17" ht="26.25" x14ac:dyDescent="0.25">
      <c r="A58" s="2">
        <v>8561103</v>
      </c>
      <c r="B58" s="3" t="s">
        <v>53</v>
      </c>
      <c r="C58" s="3" t="s">
        <v>64</v>
      </c>
      <c r="E58" s="11">
        <v>51813.17</v>
      </c>
      <c r="F58" s="11">
        <v>246390.49</v>
      </c>
      <c r="H58" s="11">
        <v>-127331</v>
      </c>
      <c r="K58" s="11">
        <f t="shared" si="1"/>
        <v>119059.48999999999</v>
      </c>
      <c r="N58" s="29"/>
      <c r="O58" s="29"/>
      <c r="Q58" s="29"/>
    </row>
    <row r="59" spans="1:17" x14ac:dyDescent="0.25">
      <c r="A59" s="4"/>
      <c r="B59" s="5"/>
      <c r="C59" s="17"/>
      <c r="E59" s="40"/>
      <c r="F59" s="40"/>
      <c r="H59" s="16"/>
      <c r="N59" s="29"/>
      <c r="O59" s="29"/>
      <c r="Q59" s="29"/>
    </row>
    <row r="60" spans="1:17" s="30" customFormat="1" x14ac:dyDescent="0.25">
      <c r="A60" s="34"/>
      <c r="B60" s="35" t="s">
        <v>90</v>
      </c>
      <c r="C60" s="36"/>
      <c r="D60" s="32"/>
      <c r="E60" s="41"/>
      <c r="F60" s="41"/>
      <c r="G60" s="32"/>
      <c r="H60" s="33"/>
      <c r="I60" s="32"/>
      <c r="J60" s="32"/>
      <c r="K60" s="33"/>
    </row>
    <row r="61" spans="1:17" x14ac:dyDescent="0.25">
      <c r="A61" s="2">
        <v>8564242</v>
      </c>
      <c r="B61" s="3" t="s">
        <v>54</v>
      </c>
      <c r="C61" s="3" t="s">
        <v>65</v>
      </c>
      <c r="E61" s="11">
        <v>-27295.85</v>
      </c>
      <c r="F61" s="11">
        <v>966679.66</v>
      </c>
      <c r="H61" s="11">
        <v>22086.34</v>
      </c>
      <c r="K61" s="11">
        <f>F61+H61</f>
        <v>988766</v>
      </c>
      <c r="N61" s="29"/>
      <c r="O61" s="29"/>
      <c r="Q61" s="29"/>
    </row>
    <row r="62" spans="1:17" x14ac:dyDescent="0.25">
      <c r="A62" s="2">
        <v>8564205</v>
      </c>
      <c r="B62" s="3" t="s">
        <v>55</v>
      </c>
      <c r="C62" s="3" t="s">
        <v>65</v>
      </c>
      <c r="E62" s="11">
        <v>-45622.96</v>
      </c>
      <c r="F62" s="11">
        <v>3149412.94</v>
      </c>
      <c r="H62" s="11">
        <v>-1389683.94</v>
      </c>
      <c r="K62" s="11">
        <f t="shared" ref="K62:K67" si="2">F62+H62</f>
        <v>1759729</v>
      </c>
      <c r="N62" s="29"/>
      <c r="O62" s="29"/>
      <c r="Q62" s="29"/>
    </row>
    <row r="63" spans="1:17" x14ac:dyDescent="0.25">
      <c r="A63" s="2">
        <v>8564724</v>
      </c>
      <c r="B63" s="3" t="s">
        <v>56</v>
      </c>
      <c r="C63" s="3" t="s">
        <v>65</v>
      </c>
      <c r="E63" s="11">
        <v>-271199.34999999998</v>
      </c>
      <c r="F63" s="11">
        <v>-544700.16000000003</v>
      </c>
      <c r="H63" s="11">
        <v>-329460.84000000003</v>
      </c>
      <c r="K63" s="11">
        <f t="shared" si="2"/>
        <v>-874161</v>
      </c>
      <c r="N63" s="29"/>
      <c r="O63" s="29"/>
      <c r="Q63" s="29"/>
    </row>
    <row r="64" spans="1:17" x14ac:dyDescent="0.25">
      <c r="A64" s="2">
        <v>8564267</v>
      </c>
      <c r="B64" s="3" t="s">
        <v>57</v>
      </c>
      <c r="C64" s="3" t="s">
        <v>65</v>
      </c>
      <c r="E64" s="11">
        <v>-194842.65</v>
      </c>
      <c r="F64" s="11">
        <v>1230628.33</v>
      </c>
      <c r="H64" s="11">
        <v>-252078</v>
      </c>
      <c r="K64" s="11">
        <f t="shared" si="2"/>
        <v>978550.33000000007</v>
      </c>
      <c r="N64" s="29"/>
      <c r="O64" s="29"/>
      <c r="Q64" s="29"/>
    </row>
    <row r="65" spans="1:17" x14ac:dyDescent="0.25">
      <c r="A65" s="2">
        <v>8564274</v>
      </c>
      <c r="B65" s="3" t="s">
        <v>58</v>
      </c>
      <c r="C65" s="3" t="s">
        <v>65</v>
      </c>
      <c r="E65" s="11">
        <v>852359.39</v>
      </c>
      <c r="F65" s="11">
        <v>2245860.34</v>
      </c>
      <c r="H65" s="11">
        <v>-431174.34</v>
      </c>
      <c r="K65" s="11">
        <f t="shared" si="2"/>
        <v>1814685.9999999998</v>
      </c>
      <c r="N65" s="29"/>
      <c r="O65" s="29"/>
      <c r="Q65" s="29"/>
    </row>
    <row r="66" spans="1:17" x14ac:dyDescent="0.25">
      <c r="A66" s="2">
        <v>8564005</v>
      </c>
      <c r="B66" s="3" t="s">
        <v>59</v>
      </c>
      <c r="C66" s="3" t="s">
        <v>65</v>
      </c>
      <c r="E66" s="11">
        <v>-63889.01</v>
      </c>
      <c r="F66" s="11">
        <v>1641581.24</v>
      </c>
      <c r="H66" s="11">
        <v>-1341268.24</v>
      </c>
      <c r="K66" s="11">
        <f t="shared" si="2"/>
        <v>300313</v>
      </c>
      <c r="N66" s="29"/>
      <c r="O66" s="29"/>
      <c r="Q66" s="29"/>
    </row>
    <row r="67" spans="1:17" x14ac:dyDescent="0.25">
      <c r="A67" s="2">
        <v>8564000</v>
      </c>
      <c r="B67" s="3" t="s">
        <v>60</v>
      </c>
      <c r="C67" s="3" t="s">
        <v>65</v>
      </c>
      <c r="E67" s="11">
        <v>-961827.83999999997</v>
      </c>
      <c r="F67" s="11">
        <v>-1312187.27</v>
      </c>
      <c r="H67" s="11">
        <v>-176208.73</v>
      </c>
      <c r="K67" s="11">
        <f t="shared" si="2"/>
        <v>-1488396</v>
      </c>
      <c r="N67" s="29"/>
      <c r="O67" s="29"/>
      <c r="Q67" s="29"/>
    </row>
    <row r="68" spans="1:17" x14ac:dyDescent="0.25">
      <c r="A68" s="39"/>
      <c r="B68" s="17"/>
      <c r="C68" s="17"/>
      <c r="E68" s="12"/>
      <c r="F68" s="12"/>
      <c r="K68" s="13"/>
      <c r="N68" s="29"/>
      <c r="O68" s="29"/>
      <c r="Q68" s="29"/>
    </row>
    <row r="69" spans="1:17" x14ac:dyDescent="0.25">
      <c r="B69" s="21"/>
      <c r="C69" s="21"/>
      <c r="D69" s="21"/>
      <c r="E69" s="12" t="s">
        <v>76</v>
      </c>
      <c r="F69" s="12"/>
      <c r="G69" s="21"/>
      <c r="H69" s="12" t="s">
        <v>77</v>
      </c>
      <c r="I69" s="21"/>
      <c r="J69" s="21"/>
      <c r="K69" s="21" t="s">
        <v>78</v>
      </c>
      <c r="L69" s="21"/>
      <c r="M69" s="21"/>
      <c r="N69" s="21" t="s">
        <v>79</v>
      </c>
      <c r="O69" s="21"/>
    </row>
    <row r="70" spans="1:17" ht="60" x14ac:dyDescent="0.25">
      <c r="A70" s="20"/>
      <c r="B70" s="22" t="s">
        <v>66</v>
      </c>
      <c r="C70" s="22" t="s">
        <v>67</v>
      </c>
      <c r="D70" s="22"/>
      <c r="E70" s="23" t="s">
        <v>70</v>
      </c>
      <c r="F70" s="23" t="s">
        <v>71</v>
      </c>
      <c r="G70" s="22"/>
      <c r="H70" s="23" t="s">
        <v>72</v>
      </c>
      <c r="I70" s="23" t="s">
        <v>73</v>
      </c>
      <c r="J70" s="22"/>
      <c r="K70" s="23" t="s">
        <v>68</v>
      </c>
      <c r="L70" s="23" t="s">
        <v>69</v>
      </c>
      <c r="M70" s="22"/>
      <c r="N70" s="23" t="s">
        <v>74</v>
      </c>
      <c r="O70" s="23" t="s">
        <v>75</v>
      </c>
    </row>
    <row r="71" spans="1:17" s="20" customFormat="1" x14ac:dyDescent="0.25">
      <c r="A71"/>
      <c r="B71" t="s">
        <v>62</v>
      </c>
      <c r="C71">
        <f>COUNTIF($C$5:$C$67,B71)</f>
        <v>45</v>
      </c>
      <c r="D71"/>
      <c r="E71" s="18">
        <f>COUNTIF($F$5:$F$49,"&gt;0")</f>
        <v>43</v>
      </c>
      <c r="F71" s="26">
        <f>E71/C71</f>
        <v>0.9555555555555556</v>
      </c>
      <c r="G71" s="19"/>
      <c r="H71" s="18">
        <f>COUNTIF($F$5:$F$49,"&lt;0")</f>
        <v>2</v>
      </c>
      <c r="I71" s="28">
        <f>H71/C71</f>
        <v>4.4444444444444446E-2</v>
      </c>
      <c r="J71"/>
      <c r="K71" s="18">
        <f>COUNTIF($K$5:$K$49,"&gt;0")</f>
        <v>42</v>
      </c>
      <c r="L71" s="28">
        <f>K71/C71</f>
        <v>0.93333333333333335</v>
      </c>
      <c r="M71"/>
      <c r="N71" s="18">
        <f>COUNTIF($K$5:$K$49,"&lt;0")</f>
        <v>3</v>
      </c>
      <c r="O71" s="28">
        <f>N71/C71</f>
        <v>6.6666666666666666E-2</v>
      </c>
    </row>
    <row r="72" spans="1:17" x14ac:dyDescent="0.25">
      <c r="B72" t="s">
        <v>65</v>
      </c>
      <c r="C72">
        <f>COUNTIF($C$5:$C$67,B72)</f>
        <v>7</v>
      </c>
      <c r="E72" s="18">
        <f>COUNTIF($F$61:$F$67,"&gt;0")</f>
        <v>5</v>
      </c>
      <c r="F72" s="26">
        <f t="shared" ref="F72:F74" si="3">E72/C72</f>
        <v>0.7142857142857143</v>
      </c>
      <c r="G72" s="19"/>
      <c r="H72" s="18">
        <f>COUNTIF($F$61:$F$67,"&lt;0")</f>
        <v>2</v>
      </c>
      <c r="I72" s="28">
        <f t="shared" ref="I72:I75" si="4">H72/C72</f>
        <v>0.2857142857142857</v>
      </c>
      <c r="K72" s="18">
        <f>COUNTIF($K$61:$K$67,"&gt;0")</f>
        <v>5</v>
      </c>
      <c r="L72" s="28">
        <f>K72/C72</f>
        <v>0.7142857142857143</v>
      </c>
      <c r="N72" s="18">
        <f>COUNTIF($K$61:$K$67,"&lt;0")</f>
        <v>2</v>
      </c>
      <c r="O72" s="28">
        <f>N72/C72</f>
        <v>0.2857142857142857</v>
      </c>
    </row>
    <row r="73" spans="1:17" x14ac:dyDescent="0.25">
      <c r="B73" t="s">
        <v>63</v>
      </c>
      <c r="C73">
        <f>COUNTIF($C$5:$C$67,B73)</f>
        <v>5</v>
      </c>
      <c r="E73" s="18">
        <f>COUNTIF($F$52:$F$56,"&gt;0")</f>
        <v>3</v>
      </c>
      <c r="F73" s="26">
        <f t="shared" si="3"/>
        <v>0.6</v>
      </c>
      <c r="H73" s="18">
        <f>COUNTIF($F$52:$F$56,"&lt;0")</f>
        <v>2</v>
      </c>
      <c r="I73" s="28">
        <f t="shared" si="4"/>
        <v>0.4</v>
      </c>
      <c r="K73" s="18">
        <f>COUNTIF($K$52:$K$56,"&gt;0")</f>
        <v>2</v>
      </c>
      <c r="L73" s="28">
        <f>K73/C73</f>
        <v>0.4</v>
      </c>
      <c r="N73" s="18">
        <f>COUNTIF($K$52:$K$56,"&lt;0")</f>
        <v>3</v>
      </c>
      <c r="O73" s="28">
        <f>N73/C73</f>
        <v>0.6</v>
      </c>
    </row>
    <row r="74" spans="1:17" x14ac:dyDescent="0.25">
      <c r="B74" t="s">
        <v>64</v>
      </c>
      <c r="C74">
        <f>COUNTIF($C$5:$C$67,B74)</f>
        <v>2</v>
      </c>
      <c r="E74" s="18">
        <f>COUNTIF($F$57:$F$58,"&gt;0")</f>
        <v>2</v>
      </c>
      <c r="F74" s="26">
        <f t="shared" si="3"/>
        <v>1</v>
      </c>
      <c r="H74" s="18">
        <f>COUNTIF($F$57:$F$58,"&lt;0")</f>
        <v>0</v>
      </c>
      <c r="I74" s="28">
        <f t="shared" si="4"/>
        <v>0</v>
      </c>
      <c r="K74" s="18">
        <f>COUNTIF($K$57:$K$58,"&gt;0")</f>
        <v>1</v>
      </c>
      <c r="L74" s="28">
        <f>K74/C74</f>
        <v>0.5</v>
      </c>
      <c r="N74" s="18">
        <f>COUNTIF($K$57:$K$58,"&lt;0")</f>
        <v>1</v>
      </c>
      <c r="O74" s="28">
        <f>N74/C74</f>
        <v>0.5</v>
      </c>
    </row>
    <row r="75" spans="1:17" x14ac:dyDescent="0.25">
      <c r="B75" s="24" t="s">
        <v>61</v>
      </c>
      <c r="C75" s="25">
        <f>SUM(C71:C74)</f>
        <v>59</v>
      </c>
      <c r="E75" s="25">
        <f>SUM(E71:E74)</f>
        <v>53</v>
      </c>
      <c r="F75" s="27">
        <f>E75/C75</f>
        <v>0.89830508474576276</v>
      </c>
      <c r="H75" s="25">
        <f>SUM(H71:H74)</f>
        <v>6</v>
      </c>
      <c r="I75" s="27">
        <f t="shared" si="4"/>
        <v>0.10169491525423729</v>
      </c>
      <c r="K75" s="25">
        <f>SUM(K71:K74)</f>
        <v>50</v>
      </c>
      <c r="L75" s="27">
        <f>K75/C75</f>
        <v>0.84745762711864403</v>
      </c>
      <c r="N75" s="25">
        <f>SUM(N71:N74)</f>
        <v>9</v>
      </c>
      <c r="O75" s="27">
        <f>N75/C75</f>
        <v>0.15254237288135594</v>
      </c>
    </row>
    <row r="78" spans="1:17" x14ac:dyDescent="0.25">
      <c r="B78" s="21"/>
    </row>
    <row r="79" spans="1:17" x14ac:dyDescent="0.25">
      <c r="B79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Walton</dc:creator>
  <cp:lastModifiedBy>Tracy Loach</cp:lastModifiedBy>
  <dcterms:created xsi:type="dcterms:W3CDTF">2023-08-30T10:19:07Z</dcterms:created>
  <dcterms:modified xsi:type="dcterms:W3CDTF">2023-09-20T12:32:49Z</dcterms:modified>
</cp:coreProperties>
</file>