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Z:\EDUC\EDUC\shared\MIS\Data and Performance (Technical)\Data Requests\By User\Sue Welford\"/>
    </mc:Choice>
  </mc:AlternateContent>
  <xr:revisionPtr revIDLastSave="0" documentId="8_{69CA93F8-0C22-4E63-A911-E82B48ADEFA5}" xr6:coauthVersionLast="45" xr6:coauthVersionMax="45" xr10:uidLastSave="{00000000-0000-0000-0000-000000000000}"/>
  <bookViews>
    <workbookView xWindow="-108" yWindow="-108" windowWidth="23256" windowHeight="12576"/>
  </bookViews>
  <sheets>
    <sheet name="SQLT0001" sheetId="1" r:id="rId1"/>
  </sheets>
  <calcPr calcId="0"/>
</workbook>
</file>

<file path=xl/calcChain.xml><?xml version="1.0" encoding="utf-8"?>
<calcChain xmlns="http://schemas.openxmlformats.org/spreadsheetml/2006/main">
  <c r="B1" i="1" l="1"/>
  <c r="D1" i="1"/>
  <c r="A2" i="1"/>
  <c r="B2" i="1"/>
  <c r="A3" i="1"/>
  <c r="B3" i="1"/>
  <c r="A4" i="1"/>
  <c r="B4" i="1"/>
  <c r="A5" i="1"/>
  <c r="B5" i="1"/>
  <c r="A6" i="1"/>
  <c r="B6" i="1"/>
  <c r="A7" i="1"/>
  <c r="B7" i="1"/>
  <c r="A8" i="1"/>
  <c r="B8" i="1"/>
  <c r="A9" i="1"/>
  <c r="B9" i="1"/>
  <c r="A10" i="1"/>
  <c r="B10" i="1"/>
  <c r="A11" i="1"/>
  <c r="B11" i="1"/>
  <c r="A12" i="1"/>
  <c r="B12" i="1"/>
  <c r="A13" i="1"/>
  <c r="B13" i="1"/>
  <c r="A14" i="1"/>
  <c r="B14" i="1"/>
  <c r="A15" i="1"/>
  <c r="B15" i="1"/>
  <c r="A16" i="1"/>
  <c r="B16" i="1"/>
  <c r="A17" i="1"/>
  <c r="B17" i="1"/>
  <c r="A18" i="1"/>
  <c r="B18" i="1"/>
  <c r="A19" i="1"/>
  <c r="B19" i="1"/>
  <c r="A20" i="1"/>
  <c r="B20" i="1"/>
  <c r="A21" i="1"/>
  <c r="B21" i="1"/>
  <c r="A22" i="1"/>
  <c r="B22" i="1"/>
  <c r="A23" i="1"/>
  <c r="B23" i="1"/>
  <c r="A24" i="1"/>
  <c r="B24" i="1"/>
  <c r="A25" i="1"/>
  <c r="B25" i="1"/>
  <c r="A26" i="1"/>
  <c r="B26" i="1"/>
  <c r="A27" i="1"/>
  <c r="B27" i="1"/>
  <c r="A28" i="1"/>
  <c r="B28" i="1"/>
  <c r="A29" i="1"/>
  <c r="B29" i="1"/>
  <c r="A30" i="1"/>
  <c r="B30" i="1"/>
  <c r="A31" i="1"/>
  <c r="B31" i="1"/>
  <c r="A32" i="1"/>
  <c r="B32" i="1"/>
  <c r="A33" i="1"/>
  <c r="B33" i="1"/>
  <c r="A34" i="1"/>
  <c r="B34" i="1"/>
  <c r="A35" i="1"/>
  <c r="B35" i="1"/>
  <c r="A36" i="1"/>
  <c r="B36" i="1"/>
  <c r="A37" i="1"/>
  <c r="B37" i="1"/>
  <c r="A38" i="1"/>
  <c r="B38" i="1"/>
  <c r="A39" i="1"/>
  <c r="B39" i="1"/>
  <c r="A40" i="1"/>
  <c r="B40" i="1"/>
  <c r="B41" i="1"/>
  <c r="A42" i="1"/>
  <c r="B42" i="1"/>
  <c r="A43" i="1"/>
  <c r="B43" i="1"/>
  <c r="A44" i="1"/>
  <c r="B44" i="1"/>
  <c r="A45" i="1"/>
  <c r="B45" i="1"/>
  <c r="A46" i="1"/>
  <c r="B46" i="1"/>
  <c r="A47" i="1"/>
  <c r="B47" i="1"/>
  <c r="A48" i="1"/>
  <c r="B48" i="1"/>
  <c r="A49" i="1"/>
  <c r="B49" i="1"/>
  <c r="A50" i="1"/>
  <c r="B50" i="1"/>
  <c r="A51" i="1"/>
  <c r="B51" i="1"/>
  <c r="A52" i="1"/>
  <c r="B52" i="1"/>
  <c r="A53" i="1"/>
  <c r="B53" i="1"/>
  <c r="A54" i="1"/>
  <c r="B54" i="1"/>
  <c r="A55" i="1"/>
  <c r="B55" i="1"/>
  <c r="A56" i="1"/>
  <c r="B56" i="1"/>
  <c r="A57" i="1"/>
  <c r="B57" i="1"/>
  <c r="A58" i="1"/>
  <c r="B58" i="1"/>
  <c r="A59" i="1"/>
  <c r="B59" i="1"/>
  <c r="A60" i="1"/>
  <c r="B60" i="1"/>
  <c r="A61" i="1"/>
  <c r="B61" i="1"/>
  <c r="A62" i="1"/>
  <c r="B62" i="1"/>
  <c r="A63" i="1"/>
  <c r="B63" i="1"/>
  <c r="A64" i="1"/>
  <c r="B64" i="1"/>
  <c r="A65" i="1"/>
  <c r="B65" i="1"/>
  <c r="A66" i="1"/>
  <c r="B66" i="1"/>
  <c r="A67" i="1"/>
  <c r="B67" i="1"/>
  <c r="A68" i="1"/>
  <c r="B68" i="1"/>
  <c r="A69" i="1"/>
  <c r="B69" i="1"/>
  <c r="A70" i="1"/>
  <c r="B70" i="1"/>
  <c r="A71" i="1"/>
  <c r="B71" i="1"/>
  <c r="A72" i="1"/>
  <c r="B72" i="1"/>
  <c r="A73" i="1"/>
  <c r="B73" i="1"/>
  <c r="A74" i="1"/>
  <c r="B74" i="1"/>
  <c r="A75" i="1"/>
  <c r="B75" i="1"/>
  <c r="A76" i="1"/>
  <c r="B76" i="1"/>
  <c r="A77" i="1"/>
  <c r="B77" i="1"/>
  <c r="A78" i="1"/>
  <c r="B78" i="1"/>
  <c r="A79" i="1"/>
  <c r="B79" i="1"/>
  <c r="A80" i="1"/>
  <c r="B80" i="1"/>
  <c r="A81" i="1"/>
  <c r="B81" i="1"/>
  <c r="A82" i="1"/>
  <c r="B82" i="1"/>
  <c r="A83" i="1"/>
  <c r="B83" i="1"/>
  <c r="A84" i="1"/>
  <c r="B84" i="1"/>
  <c r="A85" i="1"/>
  <c r="B85" i="1"/>
  <c r="A86" i="1"/>
  <c r="B86" i="1"/>
  <c r="A87" i="1"/>
  <c r="B87" i="1"/>
  <c r="A88" i="1"/>
  <c r="B88" i="1"/>
  <c r="A89" i="1"/>
  <c r="B89" i="1"/>
  <c r="A90" i="1"/>
  <c r="B90" i="1"/>
  <c r="A91" i="1"/>
  <c r="B91" i="1"/>
  <c r="A92" i="1"/>
  <c r="B92" i="1"/>
  <c r="A93" i="1"/>
  <c r="B93" i="1"/>
  <c r="A94" i="1"/>
  <c r="B94" i="1"/>
  <c r="A95" i="1"/>
  <c r="B95" i="1"/>
  <c r="A96" i="1"/>
  <c r="B96" i="1"/>
  <c r="B97" i="1"/>
  <c r="A98" i="1"/>
  <c r="B98" i="1"/>
  <c r="A99" i="1"/>
  <c r="B99" i="1"/>
  <c r="A100" i="1"/>
  <c r="B100" i="1"/>
  <c r="A101" i="1"/>
  <c r="B101" i="1"/>
  <c r="A102" i="1"/>
  <c r="B102" i="1"/>
  <c r="A103" i="1"/>
  <c r="B103" i="1"/>
  <c r="B104" i="1"/>
  <c r="A105" i="1"/>
  <c r="B105" i="1"/>
  <c r="A106" i="1"/>
  <c r="B106" i="1"/>
  <c r="A107" i="1"/>
  <c r="B107" i="1"/>
  <c r="A108" i="1"/>
  <c r="B108" i="1"/>
  <c r="A109" i="1"/>
  <c r="B109" i="1"/>
  <c r="A110" i="1"/>
  <c r="B110" i="1"/>
  <c r="A111" i="1"/>
  <c r="B111" i="1"/>
  <c r="A112" i="1"/>
  <c r="B112" i="1"/>
</calcChain>
</file>

<file path=xl/sharedStrings.xml><?xml version="1.0" encoding="utf-8"?>
<sst xmlns="http://schemas.openxmlformats.org/spreadsheetml/2006/main" count="116" uniqueCount="6">
  <si>
    <t>01.10.2020 00:00:00</t>
  </si>
  <si>
    <t>Holy Cross Catholic School, a Voluntary Academy</t>
  </si>
  <si>
    <t>St Paul's Catholic School, a Voluntary Academy</t>
  </si>
  <si>
    <t>Tudor Grange Samworth Academy, A C of  E School</t>
  </si>
  <si>
    <t>Census date</t>
  </si>
  <si>
    <t>School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</si>
</sst>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">
    <xf numFmtId="0" fontId="0" fillId="0" borderId="0" xfId="0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2"/>
  <sheetViews>
    <sheetView tabSelected="1" topLeftCell="A25" workbookViewId="0">
      <selection activeCell="E105" sqref="E105"/>
    </sheetView>
  </sheetViews>
  <sheetFormatPr defaultRowHeight="14.4" x14ac:dyDescent="0.3"/>
  <cols>
    <col min="1" max="1" width="43.109375" bestFit="1" customWidth="1"/>
    <col min="3" max="3" width="17.88671875" bestFit="1" customWidth="1"/>
  </cols>
  <sheetData>
    <row r="1" spans="1:4" x14ac:dyDescent="0.3">
      <c r="A1" t="s">
        <v>5</v>
      </c>
      <c r="B1" t="str">
        <f>"postcode"</f>
        <v>postcode</v>
      </c>
      <c r="C1" t="s">
        <v>4</v>
      </c>
      <c r="D1" t="str">
        <f>"fsm"</f>
        <v>fsm</v>
      </c>
    </row>
    <row r="2" spans="1:4" x14ac:dyDescent="0.3">
      <c r="A2" t="str">
        <f>"Abbey Mead Primary Academy "</f>
        <v xml:space="preserve">Abbey Mead Primary Academy </v>
      </c>
      <c r="B2" t="str">
        <f>"LE4 5HH"</f>
        <v>LE4 5HH</v>
      </c>
      <c r="C2" t="s">
        <v>0</v>
      </c>
      <c r="D2">
        <v>75</v>
      </c>
    </row>
    <row r="3" spans="1:4" x14ac:dyDescent="0.3">
      <c r="A3" t="str">
        <f>"Alderman Richard Hallam Primary School"</f>
        <v>Alderman Richard Hallam Primary School</v>
      </c>
      <c r="B3" t="str">
        <f>"LE4 0FQ"</f>
        <v>LE4 0FQ</v>
      </c>
      <c r="C3" t="s">
        <v>0</v>
      </c>
      <c r="D3">
        <v>99</v>
      </c>
    </row>
    <row r="4" spans="1:4" x14ac:dyDescent="0.3">
      <c r="A4" t="str">
        <f>"Ash Field Academy"</f>
        <v>Ash Field Academy</v>
      </c>
      <c r="B4" t="str">
        <f>"LE5 4PY"</f>
        <v>LE5 4PY</v>
      </c>
      <c r="C4" t="s">
        <v>0</v>
      </c>
      <c r="D4">
        <v>68</v>
      </c>
    </row>
    <row r="5" spans="1:4" x14ac:dyDescent="0.3">
      <c r="A5" t="str">
        <f>"Avanti Fields School"</f>
        <v>Avanti Fields School</v>
      </c>
      <c r="B5" t="str">
        <f>"LE5 0TF"</f>
        <v>LE5 0TF</v>
      </c>
      <c r="C5" t="s">
        <v>0</v>
      </c>
      <c r="D5">
        <v>39</v>
      </c>
    </row>
    <row r="6" spans="1:4" x14ac:dyDescent="0.3">
      <c r="A6" t="str">
        <f>"Avenue Primary School"</f>
        <v>Avenue Primary School</v>
      </c>
      <c r="B6" t="str">
        <f>"LE2 3EJ"</f>
        <v>LE2 3EJ</v>
      </c>
      <c r="C6" t="s">
        <v>0</v>
      </c>
      <c r="D6">
        <v>107</v>
      </c>
    </row>
    <row r="7" spans="1:4" x14ac:dyDescent="0.3">
      <c r="A7" t="str">
        <f>"Babington Academy"</f>
        <v>Babington Academy</v>
      </c>
      <c r="B7" t="str">
        <f>"LE4 0SZ"</f>
        <v>LE4 0SZ</v>
      </c>
      <c r="C7" t="s">
        <v>0</v>
      </c>
      <c r="D7">
        <v>466</v>
      </c>
    </row>
    <row r="8" spans="1:4" x14ac:dyDescent="0.3">
      <c r="A8" t="str">
        <f>"Barley Croft Primary School"</f>
        <v>Barley Croft Primary School</v>
      </c>
      <c r="B8" t="str">
        <f>"LE4 0UT"</f>
        <v>LE4 0UT</v>
      </c>
      <c r="C8" t="s">
        <v>0</v>
      </c>
      <c r="D8">
        <v>135</v>
      </c>
    </row>
    <row r="9" spans="1:4" x14ac:dyDescent="0.3">
      <c r="A9" t="str">
        <f>"Beaumont Leys School"</f>
        <v>Beaumont Leys School</v>
      </c>
      <c r="B9" t="str">
        <f>"LE4 0FL"</f>
        <v>LE4 0FL</v>
      </c>
      <c r="C9" t="s">
        <v>0</v>
      </c>
      <c r="D9">
        <v>289</v>
      </c>
    </row>
    <row r="10" spans="1:4" x14ac:dyDescent="0.3">
      <c r="A10" t="str">
        <f>"Beaumont Lodge Primary School"</f>
        <v>Beaumont Lodge Primary School</v>
      </c>
      <c r="B10" t="str">
        <f>"LE4 1DT"</f>
        <v>LE4 1DT</v>
      </c>
      <c r="C10" t="s">
        <v>0</v>
      </c>
      <c r="D10">
        <v>66</v>
      </c>
    </row>
    <row r="11" spans="1:4" x14ac:dyDescent="0.3">
      <c r="A11" t="str">
        <f>"Belgrave St Peter's C of E Primary School"</f>
        <v>Belgrave St Peter's C of E Primary School</v>
      </c>
      <c r="B11" t="str">
        <f>"LE4 5PG"</f>
        <v>LE4 5PG</v>
      </c>
      <c r="C11" t="s">
        <v>0</v>
      </c>
      <c r="D11">
        <v>59</v>
      </c>
    </row>
    <row r="12" spans="1:4" x14ac:dyDescent="0.3">
      <c r="A12" t="str">
        <f>"Braunstone Community Primary School"</f>
        <v>Braunstone Community Primary School</v>
      </c>
      <c r="B12" t="str">
        <f>"LE3 1QH"</f>
        <v>LE3 1QH</v>
      </c>
      <c r="C12" t="s">
        <v>0</v>
      </c>
      <c r="D12">
        <v>193</v>
      </c>
    </row>
    <row r="13" spans="1:4" x14ac:dyDescent="0.3">
      <c r="A13" t="str">
        <f>"Braunstone Frith Primary School"</f>
        <v>Braunstone Frith Primary School</v>
      </c>
      <c r="B13" t="str">
        <f>"LE3 6NF"</f>
        <v>LE3 6NF</v>
      </c>
      <c r="C13" t="s">
        <v>0</v>
      </c>
      <c r="D13">
        <v>226</v>
      </c>
    </row>
    <row r="14" spans="1:4" x14ac:dyDescent="0.3">
      <c r="A14" t="str">
        <f>"Bridge Junior School"</f>
        <v>Bridge Junior School</v>
      </c>
      <c r="B14" t="str">
        <f>"LE5 3HH"</f>
        <v>LE5 3HH</v>
      </c>
      <c r="C14" t="s">
        <v>0</v>
      </c>
      <c r="D14">
        <v>61</v>
      </c>
    </row>
    <row r="15" spans="1:4" x14ac:dyDescent="0.3">
      <c r="A15" t="str">
        <f>"Buswells Lodge Primary School"</f>
        <v>Buswells Lodge Primary School</v>
      </c>
      <c r="B15" t="str">
        <f>"LE4 0PT"</f>
        <v>LE4 0PT</v>
      </c>
      <c r="C15" t="s">
        <v>0</v>
      </c>
      <c r="D15">
        <v>172</v>
      </c>
    </row>
    <row r="16" spans="1:4" x14ac:dyDescent="0.3">
      <c r="A16" t="str">
        <f>"Caldecote Community Primary School"</f>
        <v>Caldecote Community Primary School</v>
      </c>
      <c r="B16" t="str">
        <f>"LE3 1FF"</f>
        <v>LE3 1FF</v>
      </c>
      <c r="C16" t="s">
        <v>0</v>
      </c>
      <c r="D16">
        <v>188</v>
      </c>
    </row>
    <row r="17" spans="1:4" x14ac:dyDescent="0.3">
      <c r="A17" t="str">
        <f>"Castle Mead Academy"</f>
        <v>Castle Mead Academy</v>
      </c>
      <c r="B17" t="str">
        <f>"LE3 5QS"</f>
        <v>LE3 5QS</v>
      </c>
      <c r="C17" t="s">
        <v>0</v>
      </c>
      <c r="D17">
        <v>127</v>
      </c>
    </row>
    <row r="18" spans="1:4" x14ac:dyDescent="0.3">
      <c r="A18" t="str">
        <f>"Catherine Infant School"</f>
        <v>Catherine Infant School</v>
      </c>
      <c r="B18" t="str">
        <f>"LE4 6BY"</f>
        <v>LE4 6BY</v>
      </c>
      <c r="C18" t="s">
        <v>0</v>
      </c>
      <c r="D18">
        <v>54</v>
      </c>
    </row>
    <row r="19" spans="1:4" x14ac:dyDescent="0.3">
      <c r="A19" t="str">
        <f>"Catherine Junior School"</f>
        <v>Catherine Junior School</v>
      </c>
      <c r="B19" t="str">
        <f>"LE4 6AZ"</f>
        <v>LE4 6AZ</v>
      </c>
      <c r="C19" t="s">
        <v>0</v>
      </c>
      <c r="D19">
        <v>79</v>
      </c>
    </row>
    <row r="20" spans="1:4" x14ac:dyDescent="0.3">
      <c r="A20" t="str">
        <f>"Charnwood Primary School"</f>
        <v>Charnwood Primary School</v>
      </c>
      <c r="B20" t="str">
        <f>"LE2 0HE"</f>
        <v>LE2 0HE</v>
      </c>
      <c r="C20" t="s">
        <v>0</v>
      </c>
      <c r="D20">
        <v>57</v>
      </c>
    </row>
    <row r="21" spans="1:4" x14ac:dyDescent="0.3">
      <c r="A21" t="str">
        <f>"Christ The King Catholic Primary School"</f>
        <v>Christ The King Catholic Primary School</v>
      </c>
      <c r="B21" t="str">
        <f>"LE3 6DF"</f>
        <v>LE3 6DF</v>
      </c>
      <c r="C21" t="s">
        <v>0</v>
      </c>
      <c r="D21">
        <v>54</v>
      </c>
    </row>
    <row r="22" spans="1:4" x14ac:dyDescent="0.3">
      <c r="A22" t="str">
        <f>"Coleman Primary School"</f>
        <v>Coleman Primary School</v>
      </c>
      <c r="B22" t="str">
        <f>"LE5 5FS"</f>
        <v>LE5 5FS</v>
      </c>
      <c r="C22" t="s">
        <v>0</v>
      </c>
      <c r="D22">
        <v>85</v>
      </c>
    </row>
    <row r="23" spans="1:4" x14ac:dyDescent="0.3">
      <c r="A23" t="str">
        <f>"Crown Hills Community College"</f>
        <v>Crown Hills Community College</v>
      </c>
      <c r="B23" t="str">
        <f>"LE5 5FT"</f>
        <v>LE5 5FT</v>
      </c>
      <c r="C23" t="s">
        <v>0</v>
      </c>
      <c r="D23">
        <v>245</v>
      </c>
    </row>
    <row r="24" spans="1:4" x14ac:dyDescent="0.3">
      <c r="A24" t="str">
        <f>"Dovelands Primary School"</f>
        <v>Dovelands Primary School</v>
      </c>
      <c r="B24" t="str">
        <f>"LE3 0TJ"</f>
        <v>LE3 0TJ</v>
      </c>
      <c r="C24" t="s">
        <v>0</v>
      </c>
      <c r="D24">
        <v>62</v>
      </c>
    </row>
    <row r="25" spans="1:4" x14ac:dyDescent="0.3">
      <c r="A25" t="str">
        <f>"Ellesmere College"</f>
        <v>Ellesmere College</v>
      </c>
      <c r="B25" t="str">
        <f>"LE3 2FD"</f>
        <v>LE3 2FD</v>
      </c>
      <c r="C25" t="s">
        <v>0</v>
      </c>
      <c r="D25">
        <v>136</v>
      </c>
    </row>
    <row r="26" spans="1:4" x14ac:dyDescent="0.3">
      <c r="A26" t="str">
        <f>"English Martyrs Catholic School"</f>
        <v>English Martyrs Catholic School</v>
      </c>
      <c r="B26" t="str">
        <f>"LE4 0FJ"</f>
        <v>LE4 0FJ</v>
      </c>
      <c r="C26" t="s">
        <v>0</v>
      </c>
      <c r="D26">
        <v>121</v>
      </c>
    </row>
    <row r="27" spans="1:4" x14ac:dyDescent="0.3">
      <c r="A27" t="str">
        <f>"Evington Valley Primary School"</f>
        <v>Evington Valley Primary School</v>
      </c>
      <c r="B27" t="str">
        <f>"LE5 5LL"</f>
        <v>LE5 5LL</v>
      </c>
      <c r="C27" t="s">
        <v>0</v>
      </c>
      <c r="D27">
        <v>49</v>
      </c>
    </row>
    <row r="28" spans="1:4" x14ac:dyDescent="0.3">
      <c r="A28" t="str">
        <f>"Eyres Monsell Primary School"</f>
        <v>Eyres Monsell Primary School</v>
      </c>
      <c r="B28" t="str">
        <f>"LE2 9AH"</f>
        <v>LE2 9AH</v>
      </c>
      <c r="C28" t="s">
        <v>0</v>
      </c>
      <c r="D28">
        <v>123</v>
      </c>
    </row>
    <row r="29" spans="1:4" x14ac:dyDescent="0.3">
      <c r="A29" t="str">
        <f>"Falcons Primary School"</f>
        <v>Falcons Primary School</v>
      </c>
      <c r="B29" t="str">
        <f>"LE5 0TA"</f>
        <v>LE5 0TA</v>
      </c>
      <c r="C29" t="s">
        <v>0</v>
      </c>
      <c r="D29">
        <v>49</v>
      </c>
    </row>
    <row r="30" spans="1:4" x14ac:dyDescent="0.3">
      <c r="A30" t="str">
        <f>"Folville Junior School"</f>
        <v>Folville Junior School</v>
      </c>
      <c r="B30" t="str">
        <f>"LE3 1EE"</f>
        <v>LE3 1EE</v>
      </c>
      <c r="C30" t="s">
        <v>0</v>
      </c>
      <c r="D30">
        <v>92</v>
      </c>
    </row>
    <row r="31" spans="1:4" x14ac:dyDescent="0.3">
      <c r="A31" t="str">
        <f>"Forest Lodge Academy"</f>
        <v>Forest Lodge Academy</v>
      </c>
      <c r="B31" t="str">
        <f>"LE3 6LH"</f>
        <v>LE3 6LH</v>
      </c>
      <c r="C31" t="s">
        <v>0</v>
      </c>
      <c r="D31">
        <v>247</v>
      </c>
    </row>
    <row r="32" spans="1:4" x14ac:dyDescent="0.3">
      <c r="A32" t="str">
        <f>"Fosse Primary School"</f>
        <v>Fosse Primary School</v>
      </c>
      <c r="B32" t="str">
        <f>"LE3 5EA"</f>
        <v>LE3 5EA</v>
      </c>
      <c r="C32" t="s">
        <v>0</v>
      </c>
      <c r="D32">
        <v>139</v>
      </c>
    </row>
    <row r="33" spans="1:4" x14ac:dyDescent="0.3">
      <c r="A33" t="str">
        <f>"Fullhurst Community College"</f>
        <v>Fullhurst Community College</v>
      </c>
      <c r="B33" t="str">
        <f>"LE3 1AH"</f>
        <v>LE3 1AH</v>
      </c>
      <c r="C33" t="s">
        <v>0</v>
      </c>
      <c r="D33">
        <v>387</v>
      </c>
    </row>
    <row r="34" spans="1:4" x14ac:dyDescent="0.3">
      <c r="A34" t="str">
        <f>"Glebelands Primary School"</f>
        <v>Glebelands Primary School</v>
      </c>
      <c r="B34" t="str">
        <f>"LE4 2WF"</f>
        <v>LE4 2WF</v>
      </c>
      <c r="C34" t="s">
        <v>0</v>
      </c>
      <c r="D34">
        <v>43</v>
      </c>
    </row>
    <row r="35" spans="1:4" x14ac:dyDescent="0.3">
      <c r="A35" t="str">
        <f>"Granby Primary School"</f>
        <v>Granby Primary School</v>
      </c>
      <c r="B35" t="str">
        <f>"LE2 8LP"</f>
        <v>LE2 8LP</v>
      </c>
      <c r="C35" t="s">
        <v>0</v>
      </c>
      <c r="D35">
        <v>93</v>
      </c>
    </row>
    <row r="36" spans="1:4" x14ac:dyDescent="0.3">
      <c r="A36" t="str">
        <f>"Green Lane Infant School"</f>
        <v>Green Lane Infant School</v>
      </c>
      <c r="B36" t="str">
        <f>"LE5 3GG"</f>
        <v>LE5 3GG</v>
      </c>
      <c r="C36" t="s">
        <v>0</v>
      </c>
      <c r="D36">
        <v>20</v>
      </c>
    </row>
    <row r="37" spans="1:4" x14ac:dyDescent="0.3">
      <c r="A37" t="str">
        <f>"Hazel Community Primary School"</f>
        <v>Hazel Community Primary School</v>
      </c>
      <c r="B37" t="str">
        <f>"LE2 7JN"</f>
        <v>LE2 7JN</v>
      </c>
      <c r="C37" t="s">
        <v>0</v>
      </c>
      <c r="D37">
        <v>95</v>
      </c>
    </row>
    <row r="38" spans="1:4" x14ac:dyDescent="0.3">
      <c r="A38" t="str">
        <f>"Heatherbrook Primary Academy"</f>
        <v>Heatherbrook Primary Academy</v>
      </c>
      <c r="B38" t="str">
        <f>"LE4 1BE"</f>
        <v>LE4 1BE</v>
      </c>
      <c r="C38" t="s">
        <v>0</v>
      </c>
      <c r="D38">
        <v>39</v>
      </c>
    </row>
    <row r="39" spans="1:4" x14ac:dyDescent="0.3">
      <c r="A39" t="str">
        <f>"Herrick Primary School"</f>
        <v>Herrick Primary School</v>
      </c>
      <c r="B39" t="str">
        <f>"LE4 7NJ"</f>
        <v>LE4 7NJ</v>
      </c>
      <c r="C39" t="s">
        <v>0</v>
      </c>
      <c r="D39">
        <v>41</v>
      </c>
    </row>
    <row r="40" spans="1:4" x14ac:dyDescent="0.3">
      <c r="A40" t="str">
        <f>"Highfields Primary School"</f>
        <v>Highfields Primary School</v>
      </c>
      <c r="B40" t="str">
        <f>"LE2 0UU"</f>
        <v>LE2 0UU</v>
      </c>
      <c r="C40" t="s">
        <v>0</v>
      </c>
      <c r="D40">
        <v>60</v>
      </c>
    </row>
    <row r="41" spans="1:4" x14ac:dyDescent="0.3">
      <c r="A41" t="s">
        <v>1</v>
      </c>
      <c r="B41" t="str">
        <f>"LE2 6TY"</f>
        <v>LE2 6TY</v>
      </c>
      <c r="C41" t="s">
        <v>0</v>
      </c>
      <c r="D41">
        <v>90</v>
      </c>
    </row>
    <row r="42" spans="1:4" x14ac:dyDescent="0.3">
      <c r="A42" t="str">
        <f>"Hope Hamilton C of E Primary School"</f>
        <v>Hope Hamilton C of E Primary School</v>
      </c>
      <c r="B42" t="str">
        <f>"LE5 1LU"</f>
        <v>LE5 1LU</v>
      </c>
      <c r="C42" t="s">
        <v>0</v>
      </c>
      <c r="D42">
        <v>74</v>
      </c>
    </row>
    <row r="43" spans="1:4" x14ac:dyDescent="0.3">
      <c r="A43" t="str">
        <f>"Humberstone Infant Academy"</f>
        <v>Humberstone Infant Academy</v>
      </c>
      <c r="B43" t="str">
        <f>"LE5 1AE"</f>
        <v>LE5 1AE</v>
      </c>
      <c r="C43" t="s">
        <v>0</v>
      </c>
      <c r="D43">
        <v>43</v>
      </c>
    </row>
    <row r="44" spans="1:4" x14ac:dyDescent="0.3">
      <c r="A44" t="str">
        <f>"Humberstone Junior Academy"</f>
        <v>Humberstone Junior Academy</v>
      </c>
      <c r="B44" t="str">
        <f>"LE5 1AE"</f>
        <v>LE5 1AE</v>
      </c>
      <c r="C44" t="s">
        <v>0</v>
      </c>
      <c r="D44">
        <v>73</v>
      </c>
    </row>
    <row r="45" spans="1:4" x14ac:dyDescent="0.3">
      <c r="A45" t="str">
        <f>"Imperial Avenue Infant School"</f>
        <v>Imperial Avenue Infant School</v>
      </c>
      <c r="B45" t="str">
        <f>"LE3 1AH"</f>
        <v>LE3 1AH</v>
      </c>
      <c r="C45" t="s">
        <v>0</v>
      </c>
      <c r="D45">
        <v>73</v>
      </c>
    </row>
    <row r="46" spans="1:4" x14ac:dyDescent="0.3">
      <c r="A46" t="str">
        <f>"Inglehurst Infant School"</f>
        <v>Inglehurst Infant School</v>
      </c>
      <c r="B46" t="str">
        <f>"LE3 9FS"</f>
        <v>LE3 9FS</v>
      </c>
      <c r="C46" t="s">
        <v>0</v>
      </c>
      <c r="D46">
        <v>67</v>
      </c>
    </row>
    <row r="47" spans="1:4" x14ac:dyDescent="0.3">
      <c r="A47" t="str">
        <f>"Inglehurst Junior School"</f>
        <v>Inglehurst Junior School</v>
      </c>
      <c r="B47" t="str">
        <f>"LE3 9FS"</f>
        <v>LE3 9FS</v>
      </c>
      <c r="C47" t="s">
        <v>0</v>
      </c>
      <c r="D47">
        <v>118</v>
      </c>
    </row>
    <row r="48" spans="1:4" x14ac:dyDescent="0.3">
      <c r="A48" t="str">
        <f>"Judgemeadow Community College"</f>
        <v>Judgemeadow Community College</v>
      </c>
      <c r="B48" t="str">
        <f>"LE5 6HP"</f>
        <v>LE5 6HP</v>
      </c>
      <c r="C48" t="s">
        <v>0</v>
      </c>
      <c r="D48">
        <v>186</v>
      </c>
    </row>
    <row r="49" spans="1:4" x14ac:dyDescent="0.3">
      <c r="A49" t="str">
        <f>"Kestrel Mead Primary Academy "</f>
        <v xml:space="preserve">Kestrel Mead Primary Academy </v>
      </c>
      <c r="B49" t="str">
        <f>"LE5 1TG"</f>
        <v>LE5 1TG</v>
      </c>
      <c r="C49" t="s">
        <v>0</v>
      </c>
      <c r="D49">
        <v>129</v>
      </c>
    </row>
    <row r="50" spans="1:4" x14ac:dyDescent="0.3">
      <c r="A50" t="str">
        <f>"Keyham Lodge School"</f>
        <v>Keyham Lodge School</v>
      </c>
      <c r="B50" t="str">
        <f>"LE5 1FG"</f>
        <v>LE5 1FG</v>
      </c>
      <c r="C50" t="s">
        <v>0</v>
      </c>
      <c r="D50">
        <v>63</v>
      </c>
    </row>
    <row r="51" spans="1:4" x14ac:dyDescent="0.3">
      <c r="A51" t="str">
        <f>"King Richard III Infant &amp; Nursery School"</f>
        <v>King Richard III Infant &amp; Nursery School</v>
      </c>
      <c r="B51" t="str">
        <f>"LE3 5PA"</f>
        <v>LE3 5PA</v>
      </c>
      <c r="C51" t="s">
        <v>0</v>
      </c>
      <c r="D51">
        <v>40</v>
      </c>
    </row>
    <row r="52" spans="1:4" x14ac:dyDescent="0.3">
      <c r="A52" t="str">
        <f>"Knighton Mead Primary Academy"</f>
        <v>Knighton Mead Primary Academy</v>
      </c>
      <c r="B52" t="str">
        <f>"LE2 6LG"</f>
        <v>LE2 6LG</v>
      </c>
      <c r="C52" t="s">
        <v>0</v>
      </c>
      <c r="D52">
        <v>98</v>
      </c>
    </row>
    <row r="53" spans="1:4" x14ac:dyDescent="0.3">
      <c r="A53" t="str">
        <f>"Krishna Avanti Primary School"</f>
        <v>Krishna Avanti Primary School</v>
      </c>
      <c r="B53" t="str">
        <f>"LE5 6HN"</f>
        <v>LE5 6HN</v>
      </c>
      <c r="C53" t="s">
        <v>0</v>
      </c>
      <c r="D53">
        <v>24</v>
      </c>
    </row>
    <row r="54" spans="1:4" x14ac:dyDescent="0.3">
      <c r="A54" t="str">
        <f>"Leicester City Primary PRU"</f>
        <v>Leicester City Primary PRU</v>
      </c>
      <c r="B54" t="str">
        <f>"LE5 2EJ"</f>
        <v>LE5 2EJ</v>
      </c>
      <c r="C54" t="s">
        <v>0</v>
      </c>
      <c r="D54">
        <v>11</v>
      </c>
    </row>
    <row r="55" spans="1:4" x14ac:dyDescent="0.3">
      <c r="A55" t="str">
        <f>"Leicester Partnership School"</f>
        <v>Leicester Partnership School</v>
      </c>
      <c r="B55" t="str">
        <f>"LE3 1BL"</f>
        <v>LE3 1BL</v>
      </c>
      <c r="C55" t="s">
        <v>0</v>
      </c>
      <c r="D55">
        <v>11</v>
      </c>
    </row>
    <row r="56" spans="1:4" x14ac:dyDescent="0.3">
      <c r="A56" t="str">
        <f>"Linden Primary School"</f>
        <v>Linden Primary School</v>
      </c>
      <c r="B56" t="str">
        <f>"LE5 6AD"</f>
        <v>LE5 6AD</v>
      </c>
      <c r="C56" t="s">
        <v>0</v>
      </c>
      <c r="D56">
        <v>60</v>
      </c>
    </row>
    <row r="57" spans="1:4" x14ac:dyDescent="0.3">
      <c r="A57" t="str">
        <f>"Madani Boys School"</f>
        <v>Madani Boys School</v>
      </c>
      <c r="B57" t="str">
        <f>"LE5 5LL"</f>
        <v>LE5 5LL</v>
      </c>
      <c r="C57" t="s">
        <v>0</v>
      </c>
      <c r="D57">
        <v>60</v>
      </c>
    </row>
    <row r="58" spans="1:4" x14ac:dyDescent="0.3">
      <c r="A58" t="str">
        <f>"Madani Girls' School"</f>
        <v>Madani Girls' School</v>
      </c>
      <c r="B58" t="str">
        <f>"LE5 5LL"</f>
        <v>LE5 5LL</v>
      </c>
      <c r="C58" t="s">
        <v>0</v>
      </c>
      <c r="D58">
        <v>44</v>
      </c>
    </row>
    <row r="59" spans="1:4" x14ac:dyDescent="0.3">
      <c r="A59" t="str">
        <f>"Marriott Primary School"</f>
        <v>Marriott Primary School</v>
      </c>
      <c r="B59" t="str">
        <f>"LE2 6NE"</f>
        <v>LE2 6NE</v>
      </c>
      <c r="C59" t="s">
        <v>0</v>
      </c>
      <c r="D59">
        <v>198</v>
      </c>
    </row>
    <row r="60" spans="1:4" x14ac:dyDescent="0.3">
      <c r="A60" t="str">
        <f>"Mayflower Primary School"</f>
        <v>Mayflower Primary School</v>
      </c>
      <c r="B60" t="str">
        <f>"LE5 5PH"</f>
        <v>LE5 5PH</v>
      </c>
      <c r="C60" t="s">
        <v>0</v>
      </c>
      <c r="D60">
        <v>42</v>
      </c>
    </row>
    <row r="61" spans="1:4" x14ac:dyDescent="0.3">
      <c r="A61" t="str">
        <f>"Medway Community Primary School"</f>
        <v>Medway Community Primary School</v>
      </c>
      <c r="B61" t="str">
        <f>"LE2 1GH"</f>
        <v>LE2 1GH</v>
      </c>
      <c r="C61" t="s">
        <v>0</v>
      </c>
      <c r="D61">
        <v>88</v>
      </c>
    </row>
    <row r="62" spans="1:4" x14ac:dyDescent="0.3">
      <c r="A62" t="str">
        <f>"Mellor Community Primary School"</f>
        <v>Mellor Community Primary School</v>
      </c>
      <c r="B62" t="str">
        <f>"LE4 5EQ"</f>
        <v>LE4 5EQ</v>
      </c>
      <c r="C62" t="s">
        <v>0</v>
      </c>
      <c r="D62">
        <v>119</v>
      </c>
    </row>
    <row r="63" spans="1:4" x14ac:dyDescent="0.3">
      <c r="A63" t="str">
        <f>"Merrydale Infant School"</f>
        <v>Merrydale Infant School</v>
      </c>
      <c r="B63" t="str">
        <f>"LE5 0PL"</f>
        <v>LE5 0PL</v>
      </c>
      <c r="C63" t="s">
        <v>0</v>
      </c>
      <c r="D63">
        <v>42</v>
      </c>
    </row>
    <row r="64" spans="1:4" x14ac:dyDescent="0.3">
      <c r="A64" t="str">
        <f>"Merrydale Junior School"</f>
        <v>Merrydale Junior School</v>
      </c>
      <c r="B64" t="str">
        <f>"LE5 0PL"</f>
        <v>LE5 0PL</v>
      </c>
      <c r="C64" t="s">
        <v>0</v>
      </c>
      <c r="D64">
        <v>82</v>
      </c>
    </row>
    <row r="65" spans="1:4" x14ac:dyDescent="0.3">
      <c r="A65" t="str">
        <f>"Millgate School"</f>
        <v>Millgate School</v>
      </c>
      <c r="B65" t="str">
        <f>"LE2 6DW"</f>
        <v>LE2 6DW</v>
      </c>
      <c r="C65" t="s">
        <v>0</v>
      </c>
      <c r="D65">
        <v>95</v>
      </c>
    </row>
    <row r="66" spans="1:4" x14ac:dyDescent="0.3">
      <c r="A66" t="str">
        <f>"Moat Community College"</f>
        <v>Moat Community College</v>
      </c>
      <c r="B66" t="str">
        <f>"LE2 0TU"</f>
        <v>LE2 0TU</v>
      </c>
      <c r="C66" t="s">
        <v>0</v>
      </c>
      <c r="D66">
        <v>234</v>
      </c>
    </row>
    <row r="67" spans="1:4" x14ac:dyDescent="0.3">
      <c r="A67" t="str">
        <f>"Montrose School"</f>
        <v>Montrose School</v>
      </c>
      <c r="B67" t="str">
        <f>"LE2 8TN"</f>
        <v>LE2 8TN</v>
      </c>
      <c r="C67" t="s">
        <v>0</v>
      </c>
      <c r="D67">
        <v>99</v>
      </c>
    </row>
    <row r="68" spans="1:4" x14ac:dyDescent="0.3">
      <c r="A68" t="str">
        <f>"Mowmacre Hill Primary School"</f>
        <v>Mowmacre Hill Primary School</v>
      </c>
      <c r="B68" t="str">
        <f>"LE4 2NG"</f>
        <v>LE4 2NG</v>
      </c>
      <c r="C68" t="s">
        <v>0</v>
      </c>
      <c r="D68">
        <v>148</v>
      </c>
    </row>
    <row r="69" spans="1:4" x14ac:dyDescent="0.3">
      <c r="A69" t="str">
        <f>"Nether Hall School"</f>
        <v>Nether Hall School</v>
      </c>
      <c r="B69" t="str">
        <f>"LE5 1RT"</f>
        <v>LE5 1RT</v>
      </c>
      <c r="C69" t="s">
        <v>0</v>
      </c>
      <c r="D69">
        <v>41</v>
      </c>
    </row>
    <row r="70" spans="1:4" x14ac:dyDescent="0.3">
      <c r="A70" t="str">
        <f>"New College Leicester"</f>
        <v>New College Leicester</v>
      </c>
      <c r="B70" t="str">
        <f>"LE3 6DN"</f>
        <v>LE3 6DN</v>
      </c>
      <c r="C70" t="s">
        <v>0</v>
      </c>
      <c r="D70">
        <v>386</v>
      </c>
    </row>
    <row r="71" spans="1:4" x14ac:dyDescent="0.3">
      <c r="A71" t="str">
        <f>"North Mead Primary Academy"</f>
        <v>North Mead Primary Academy</v>
      </c>
      <c r="B71" t="str">
        <f>"LE4 9DL"</f>
        <v>LE4 9DL</v>
      </c>
      <c r="C71" t="s">
        <v>0</v>
      </c>
      <c r="D71">
        <v>130</v>
      </c>
    </row>
    <row r="72" spans="1:4" x14ac:dyDescent="0.3">
      <c r="A72" t="str">
        <f>"Oaklands School"</f>
        <v>Oaklands School</v>
      </c>
      <c r="B72" t="str">
        <f>"LE5 6GJ"</f>
        <v>LE5 6GJ</v>
      </c>
      <c r="C72" t="s">
        <v>0</v>
      </c>
      <c r="D72">
        <v>43</v>
      </c>
    </row>
    <row r="73" spans="1:4" x14ac:dyDescent="0.3">
      <c r="A73" t="str">
        <f>"Orchard Mead Academy"</f>
        <v>Orchard Mead Academy</v>
      </c>
      <c r="B73" t="str">
        <f>"LE5 1RT"</f>
        <v>LE5 1RT</v>
      </c>
      <c r="C73" t="s">
        <v>0</v>
      </c>
      <c r="D73">
        <v>335</v>
      </c>
    </row>
    <row r="74" spans="1:4" x14ac:dyDescent="0.3">
      <c r="A74" t="str">
        <f>"Overdale Infant School"</f>
        <v>Overdale Infant School</v>
      </c>
      <c r="B74" t="str">
        <f>"LE2 3YA"</f>
        <v>LE2 3YA</v>
      </c>
      <c r="C74" t="s">
        <v>0</v>
      </c>
      <c r="D74">
        <v>28</v>
      </c>
    </row>
    <row r="75" spans="1:4" x14ac:dyDescent="0.3">
      <c r="A75" t="str">
        <f>"Overdale Junior School"</f>
        <v>Overdale Junior School</v>
      </c>
      <c r="B75" t="str">
        <f>"LE2 3YA"</f>
        <v>LE2 3YA</v>
      </c>
      <c r="C75" t="s">
        <v>0</v>
      </c>
      <c r="D75">
        <v>38</v>
      </c>
    </row>
    <row r="76" spans="1:4" x14ac:dyDescent="0.3">
      <c r="A76" t="str">
        <f>"Parks Primary School"</f>
        <v>Parks Primary School</v>
      </c>
      <c r="B76" t="str">
        <f>"LE3 9NZ"</f>
        <v>LE3 9NZ</v>
      </c>
      <c r="C76" t="s">
        <v>0</v>
      </c>
      <c r="D76">
        <v>191</v>
      </c>
    </row>
    <row r="77" spans="1:4" x14ac:dyDescent="0.3">
      <c r="A77" t="str">
        <f>"Queensmead Primary Academy"</f>
        <v>Queensmead Primary Academy</v>
      </c>
      <c r="B77" t="str">
        <f>"LE3 1PF"</f>
        <v>LE3 1PF</v>
      </c>
      <c r="C77" t="s">
        <v>0</v>
      </c>
      <c r="D77">
        <v>133</v>
      </c>
    </row>
    <row r="78" spans="1:4" x14ac:dyDescent="0.3">
      <c r="A78" t="str">
        <f>"Rolleston Primary School"</f>
        <v>Rolleston Primary School</v>
      </c>
      <c r="B78" t="str">
        <f>"LE2 9PT"</f>
        <v>LE2 9PT</v>
      </c>
      <c r="C78" t="s">
        <v>0</v>
      </c>
      <c r="D78">
        <v>173</v>
      </c>
    </row>
    <row r="79" spans="1:4" x14ac:dyDescent="0.3">
      <c r="A79" t="str">
        <f>"Rowlatts Mead Primary Academy"</f>
        <v>Rowlatts Mead Primary Academy</v>
      </c>
      <c r="B79" t="str">
        <f>"LE5 4ES"</f>
        <v>LE5 4ES</v>
      </c>
      <c r="C79" t="s">
        <v>0</v>
      </c>
      <c r="D79">
        <v>96</v>
      </c>
    </row>
    <row r="80" spans="1:4" x14ac:dyDescent="0.3">
      <c r="A80" t="str">
        <f>"Rushey Mead Academy"</f>
        <v>Rushey Mead Academy</v>
      </c>
      <c r="B80" t="str">
        <f>"LE4 7PA"</f>
        <v>LE4 7PA</v>
      </c>
      <c r="C80" t="s">
        <v>0</v>
      </c>
      <c r="D80">
        <v>244</v>
      </c>
    </row>
    <row r="81" spans="1:4" x14ac:dyDescent="0.3">
      <c r="A81" t="str">
        <f>"Rushey Mead Primary School"</f>
        <v>Rushey Mead Primary School</v>
      </c>
      <c r="B81" t="str">
        <f>"LE4 6RB"</f>
        <v>LE4 6RB</v>
      </c>
      <c r="C81" t="s">
        <v>0</v>
      </c>
      <c r="D81">
        <v>61</v>
      </c>
    </row>
    <row r="82" spans="1:4" x14ac:dyDescent="0.3">
      <c r="A82" t="str">
        <f>"Sacred Heart Catholic Voluntary Academy"</f>
        <v>Sacred Heart Catholic Voluntary Academy</v>
      </c>
      <c r="B82" t="str">
        <f>"LE5 3HH"</f>
        <v>LE5 3HH</v>
      </c>
      <c r="C82" t="s">
        <v>0</v>
      </c>
      <c r="D82">
        <v>81</v>
      </c>
    </row>
    <row r="83" spans="1:4" x14ac:dyDescent="0.3">
      <c r="A83" t="str">
        <f>"Saint Patrick's Catholic Voluntary Academy"</f>
        <v>Saint Patrick's Catholic Voluntary Academy</v>
      </c>
      <c r="B83" t="str">
        <f>"LE4 6QN"</f>
        <v>LE4 6QN</v>
      </c>
      <c r="C83" t="s">
        <v>0</v>
      </c>
      <c r="D83">
        <v>32</v>
      </c>
    </row>
    <row r="84" spans="1:4" x14ac:dyDescent="0.3">
      <c r="A84" t="str">
        <f>"Sandfield Close Primary School"</f>
        <v>Sandfield Close Primary School</v>
      </c>
      <c r="B84" t="str">
        <f>"LE4 7RE"</f>
        <v>LE4 7RE</v>
      </c>
      <c r="C84" t="s">
        <v>0</v>
      </c>
      <c r="D84">
        <v>50</v>
      </c>
    </row>
    <row r="85" spans="1:4" x14ac:dyDescent="0.3">
      <c r="A85" t="str">
        <f>"Scraptoft Valley Primary School"</f>
        <v>Scraptoft Valley Primary School</v>
      </c>
      <c r="B85" t="str">
        <f>"LE5 1NG"</f>
        <v>LE5 1NG</v>
      </c>
      <c r="C85" t="s">
        <v>0</v>
      </c>
      <c r="D85">
        <v>144</v>
      </c>
    </row>
    <row r="86" spans="1:4" x14ac:dyDescent="0.3">
      <c r="A86" t="str">
        <f>"Shaftesbury Junior School"</f>
        <v>Shaftesbury Junior School</v>
      </c>
      <c r="B86" t="str">
        <f>"LE3 0QE"</f>
        <v>LE3 0QE</v>
      </c>
      <c r="C86" t="s">
        <v>0</v>
      </c>
      <c r="D86">
        <v>68</v>
      </c>
    </row>
    <row r="87" spans="1:4" x14ac:dyDescent="0.3">
      <c r="A87" t="str">
        <f>"Shenton Primary School"</f>
        <v>Shenton Primary School</v>
      </c>
      <c r="B87" t="str">
        <f>"LE5 3FP"</f>
        <v>LE5 3FP</v>
      </c>
      <c r="C87" t="s">
        <v>0</v>
      </c>
      <c r="D87">
        <v>39</v>
      </c>
    </row>
    <row r="88" spans="1:4" x14ac:dyDescent="0.3">
      <c r="A88" t="str">
        <f>"Sir Jonathan North College"</f>
        <v>Sir Jonathan North College</v>
      </c>
      <c r="B88" t="str">
        <f>"LE2 6FU"</f>
        <v>LE2 6FU</v>
      </c>
      <c r="C88" t="s">
        <v>0</v>
      </c>
      <c r="D88">
        <v>257</v>
      </c>
    </row>
    <row r="89" spans="1:4" x14ac:dyDescent="0.3">
      <c r="A89" t="str">
        <f>"Slater Primary School"</f>
        <v>Slater Primary School</v>
      </c>
      <c r="B89" t="str">
        <f>"LE3 5AS"</f>
        <v>LE3 5AS</v>
      </c>
      <c r="C89" t="s">
        <v>0</v>
      </c>
      <c r="D89">
        <v>38</v>
      </c>
    </row>
    <row r="90" spans="1:4" x14ac:dyDescent="0.3">
      <c r="A90" t="str">
        <f>"Soar Valley College"</f>
        <v>Soar Valley College</v>
      </c>
      <c r="B90" t="str">
        <f>"LE4 7GY"</f>
        <v>LE4 7GY</v>
      </c>
      <c r="C90" t="s">
        <v>0</v>
      </c>
      <c r="D90">
        <v>329</v>
      </c>
    </row>
    <row r="91" spans="1:4" x14ac:dyDescent="0.3">
      <c r="A91" t="str">
        <f>"Sparkenhoe Community Primary School"</f>
        <v>Sparkenhoe Community Primary School</v>
      </c>
      <c r="B91" t="str">
        <f>"LE2 0NE"</f>
        <v>LE2 0NE</v>
      </c>
      <c r="C91" t="s">
        <v>0</v>
      </c>
      <c r="D91">
        <v>94</v>
      </c>
    </row>
    <row r="92" spans="1:4" x14ac:dyDescent="0.3">
      <c r="A92" t="str">
        <f>"Spinney Hill Primary School"</f>
        <v>Spinney Hill Primary School</v>
      </c>
      <c r="B92" t="str">
        <f>"LE5 5EZ"</f>
        <v>LE5 5EZ</v>
      </c>
      <c r="C92" t="s">
        <v>0</v>
      </c>
      <c r="D92">
        <v>94</v>
      </c>
    </row>
    <row r="93" spans="1:4" x14ac:dyDescent="0.3">
      <c r="A93" t="str">
        <f>"St Barnabas C of E Primary School"</f>
        <v>St Barnabas C of E Primary School</v>
      </c>
      <c r="B93" t="str">
        <f>"LE5 4BD"</f>
        <v>LE5 4BD</v>
      </c>
      <c r="C93" t="s">
        <v>0</v>
      </c>
      <c r="D93">
        <v>41</v>
      </c>
    </row>
    <row r="94" spans="1:4" x14ac:dyDescent="0.3">
      <c r="A94" t="str">
        <f>"St John the Baptist CofE Primary School"</f>
        <v>St John the Baptist CofE Primary School</v>
      </c>
      <c r="B94" t="str">
        <f>"LE2 1TE"</f>
        <v>LE2 1TE</v>
      </c>
      <c r="C94" t="s">
        <v>0</v>
      </c>
      <c r="D94">
        <v>64</v>
      </c>
    </row>
    <row r="95" spans="1:4" x14ac:dyDescent="0.3">
      <c r="A95" t="str">
        <f>"St Joseph's Catholic Voluntary Academy"</f>
        <v>St Joseph's Catholic Voluntary Academy</v>
      </c>
      <c r="B95" t="str">
        <f>"LE5 1HF"</f>
        <v>LE5 1HF</v>
      </c>
      <c r="C95" t="s">
        <v>0</v>
      </c>
      <c r="D95">
        <v>37</v>
      </c>
    </row>
    <row r="96" spans="1:4" x14ac:dyDescent="0.3">
      <c r="A96" t="str">
        <f>"St Mary's Fields Primary School"</f>
        <v>St Mary's Fields Primary School</v>
      </c>
      <c r="B96" t="str">
        <f>"LE3 2DH"</f>
        <v>LE3 2DH</v>
      </c>
      <c r="C96" t="s">
        <v>0</v>
      </c>
      <c r="D96">
        <v>84</v>
      </c>
    </row>
    <row r="97" spans="1:4" x14ac:dyDescent="0.3">
      <c r="A97" t="s">
        <v>2</v>
      </c>
      <c r="B97" t="str">
        <f>"LE5 6HN"</f>
        <v>LE5 6HN</v>
      </c>
      <c r="C97" t="s">
        <v>0</v>
      </c>
      <c r="D97">
        <v>159</v>
      </c>
    </row>
    <row r="98" spans="1:4" x14ac:dyDescent="0.3">
      <c r="A98" t="str">
        <f>"St Thomas More Catholic Voluntary Academy"</f>
        <v>St Thomas More Catholic Voluntary Academy</v>
      </c>
      <c r="B98" t="str">
        <f>"LE2 3TA"</f>
        <v>LE2 3TA</v>
      </c>
      <c r="C98" t="s">
        <v>0</v>
      </c>
      <c r="D98">
        <v>8</v>
      </c>
    </row>
    <row r="99" spans="1:4" x14ac:dyDescent="0.3">
      <c r="A99" t="str">
        <f>"Stokes Wood Primary School"</f>
        <v>Stokes Wood Primary School</v>
      </c>
      <c r="B99" t="str">
        <f>"LE3 9BX"</f>
        <v>LE3 9BX</v>
      </c>
      <c r="C99" t="s">
        <v>0</v>
      </c>
      <c r="D99">
        <v>126</v>
      </c>
    </row>
    <row r="100" spans="1:4" x14ac:dyDescent="0.3">
      <c r="A100" t="str">
        <f>"Taylor Road Primary School"</f>
        <v>Taylor Road Primary School</v>
      </c>
      <c r="B100" t="str">
        <f>"LE1 2JP"</f>
        <v>LE1 2JP</v>
      </c>
      <c r="C100" t="s">
        <v>0</v>
      </c>
      <c r="D100">
        <v>198</v>
      </c>
    </row>
    <row r="101" spans="1:4" x14ac:dyDescent="0.3">
      <c r="A101" t="str">
        <f>"The City of Leicester College"</f>
        <v>The City of Leicester College</v>
      </c>
      <c r="B101" t="str">
        <f>"LE5 6LN"</f>
        <v>LE5 6LN</v>
      </c>
      <c r="C101" t="s">
        <v>0</v>
      </c>
      <c r="D101">
        <v>276</v>
      </c>
    </row>
    <row r="102" spans="1:4" x14ac:dyDescent="0.3">
      <c r="A102" t="str">
        <f>"The Lancaster Academy"</f>
        <v>The Lancaster Academy</v>
      </c>
      <c r="B102" t="str">
        <f>"LE2 6FU"</f>
        <v>LE2 6FU</v>
      </c>
      <c r="C102" t="s">
        <v>0</v>
      </c>
      <c r="D102">
        <v>256</v>
      </c>
    </row>
    <row r="103" spans="1:4" x14ac:dyDescent="0.3">
      <c r="A103" t="str">
        <f>"Thurnby Mead Primary Academy"</f>
        <v>Thurnby Mead Primary Academy</v>
      </c>
      <c r="B103" t="str">
        <f>"LE5 2EG"</f>
        <v>LE5 2EG</v>
      </c>
      <c r="C103" t="s">
        <v>0</v>
      </c>
      <c r="D103">
        <v>57</v>
      </c>
    </row>
    <row r="104" spans="1:4" x14ac:dyDescent="0.3">
      <c r="A104" t="s">
        <v>3</v>
      </c>
      <c r="B104" t="str">
        <f>"LE2 6UA"</f>
        <v>LE2 6UA</v>
      </c>
      <c r="C104" t="s">
        <v>0</v>
      </c>
      <c r="D104">
        <v>359</v>
      </c>
    </row>
    <row r="105" spans="1:4" x14ac:dyDescent="0.3">
      <c r="A105" t="str">
        <f>"Uplands Infant School"</f>
        <v>Uplands Infant School</v>
      </c>
      <c r="B105" t="str">
        <f>"LE2 0DR"</f>
        <v>LE2 0DR</v>
      </c>
      <c r="C105" t="s">
        <v>0</v>
      </c>
      <c r="D105">
        <v>49</v>
      </c>
    </row>
    <row r="106" spans="1:4" x14ac:dyDescent="0.3">
      <c r="A106" t="str">
        <f>"Uplands Junior L.E.A.D Academy"</f>
        <v>Uplands Junior L.E.A.D Academy</v>
      </c>
      <c r="B106" t="str">
        <f>"LE2 0DR"</f>
        <v>LE2 0DR</v>
      </c>
      <c r="C106" t="s">
        <v>0</v>
      </c>
      <c r="D106">
        <v>81</v>
      </c>
    </row>
    <row r="107" spans="1:4" x14ac:dyDescent="0.3">
      <c r="A107" t="str">
        <f>"West Gate School"</f>
        <v>West Gate School</v>
      </c>
      <c r="B107" t="str">
        <f>"LE3 6DG"</f>
        <v>LE3 6DG</v>
      </c>
      <c r="C107" t="s">
        <v>0</v>
      </c>
      <c r="D107">
        <v>78</v>
      </c>
    </row>
    <row r="108" spans="1:4" x14ac:dyDescent="0.3">
      <c r="A108" t="str">
        <f>"Whitehall Primary School"</f>
        <v>Whitehall Primary School</v>
      </c>
      <c r="B108" t="str">
        <f>"LE5 6GJ"</f>
        <v>LE5 6GJ</v>
      </c>
      <c r="C108" t="s">
        <v>0</v>
      </c>
      <c r="D108">
        <v>67</v>
      </c>
    </row>
    <row r="109" spans="1:4" x14ac:dyDescent="0.3">
      <c r="A109" t="str">
        <f>"Willowbrook Mead Primary Academy"</f>
        <v>Willowbrook Mead Primary Academy</v>
      </c>
      <c r="B109" t="str">
        <f>"LE5 2NA"</f>
        <v>LE5 2NA</v>
      </c>
      <c r="C109" t="s">
        <v>0</v>
      </c>
      <c r="D109">
        <v>135</v>
      </c>
    </row>
    <row r="110" spans="1:4" x14ac:dyDescent="0.3">
      <c r="A110" t="str">
        <f>"Wolsey House Primary School"</f>
        <v>Wolsey House Primary School</v>
      </c>
      <c r="B110" t="str">
        <f>"LE4 2BB"</f>
        <v>LE4 2BB</v>
      </c>
      <c r="C110" t="s">
        <v>0</v>
      </c>
      <c r="D110">
        <v>156</v>
      </c>
    </row>
    <row r="111" spans="1:4" x14ac:dyDescent="0.3">
      <c r="A111" t="str">
        <f>"Woodstock Primary Academy"</f>
        <v>Woodstock Primary Academy</v>
      </c>
      <c r="B111" t="str">
        <f>"LE4 2GZ"</f>
        <v>LE4 2GZ</v>
      </c>
      <c r="C111" t="s">
        <v>0</v>
      </c>
      <c r="D111">
        <v>162</v>
      </c>
    </row>
    <row r="112" spans="1:4" x14ac:dyDescent="0.3">
      <c r="A112" t="str">
        <f>"Wyvern Primary School"</f>
        <v>Wyvern Primary School</v>
      </c>
      <c r="B112" t="str">
        <f>"LE4 7HH"</f>
        <v>LE4 7HH</v>
      </c>
      <c r="C112" t="s">
        <v>0</v>
      </c>
      <c r="D112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SQLT0001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Shaun Emery</dc:creator>
  <cp:lastModifiedBy>Shaun Emery</cp:lastModifiedBy>
  <dcterms:created xsi:type="dcterms:W3CDTF">2021-06-07T08:31:39Z</dcterms:created>
  <dcterms:modified xsi:type="dcterms:W3CDTF">2021-06-07T08:31:40Z</dcterms:modified>
</cp:coreProperties>
</file>