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icestercitycouncil-my.sharepoint.com/personal/jis_rai_leicester_gov_uk/Documents/Original_HomeDrive/Reporting/Data Provided/"/>
    </mc:Choice>
  </mc:AlternateContent>
  <xr:revisionPtr revIDLastSave="1" documentId="13_ncr:40009_{427D5689-9807-46D6-9471-FB12C2410281}" xr6:coauthVersionLast="47" xr6:coauthVersionMax="47" xr10:uidLastSave="{D0AB43FA-CF30-482C-9E51-C24F688F84E6}"/>
  <bookViews>
    <workbookView xWindow="-120" yWindow="-120" windowWidth="25440" windowHeight="15390" xr2:uid="{00000000-000D-0000-FFFF-FFFF00000000}"/>
  </bookViews>
  <sheets>
    <sheet name="2017_2018" sheetId="1" r:id="rId1"/>
    <sheet name="2018_2019" sheetId="3" r:id="rId2"/>
    <sheet name="2019_2020" sheetId="4" r:id="rId3"/>
    <sheet name="2020_2021" sheetId="5" r:id="rId4"/>
    <sheet name="2021_2022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6" l="1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7" i="6"/>
  <c r="A7" i="6"/>
  <c r="B6" i="6"/>
  <c r="A6" i="6"/>
  <c r="B5" i="6"/>
  <c r="A5" i="6"/>
  <c r="B4" i="6"/>
  <c r="A4" i="6"/>
  <c r="B3" i="6"/>
  <c r="A3" i="6"/>
  <c r="B2" i="6"/>
  <c r="A2" i="6"/>
  <c r="J1" i="6"/>
  <c r="I1" i="6"/>
  <c r="H1" i="6"/>
  <c r="G1" i="6"/>
  <c r="F1" i="6"/>
  <c r="E1" i="6"/>
  <c r="D1" i="6"/>
  <c r="C1" i="6"/>
  <c r="B1" i="6"/>
  <c r="A1" i="6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B3" i="5"/>
  <c r="A3" i="5"/>
  <c r="B2" i="5"/>
  <c r="A2" i="5"/>
  <c r="J1" i="5"/>
  <c r="I1" i="5"/>
  <c r="H1" i="5"/>
  <c r="G1" i="5"/>
  <c r="F1" i="5"/>
  <c r="E1" i="5"/>
  <c r="D1" i="5"/>
  <c r="C1" i="5"/>
  <c r="B1" i="5"/>
  <c r="A1" i="5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" i="4"/>
  <c r="A3" i="4"/>
  <c r="B2" i="4"/>
  <c r="A2" i="4"/>
  <c r="J1" i="4"/>
  <c r="I1" i="4"/>
  <c r="H1" i="4"/>
  <c r="G1" i="4"/>
  <c r="F1" i="4"/>
  <c r="E1" i="4"/>
  <c r="D1" i="4"/>
  <c r="C1" i="4"/>
  <c r="B1" i="4"/>
  <c r="A1" i="4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J1" i="3"/>
  <c r="I1" i="3"/>
  <c r="H1" i="3"/>
  <c r="G1" i="3"/>
  <c r="F1" i="3"/>
  <c r="E1" i="3"/>
  <c r="D1" i="3"/>
  <c r="C1" i="3"/>
  <c r="B1" i="3"/>
  <c r="A1" i="3"/>
  <c r="A1" i="1"/>
  <c r="B1" i="1"/>
  <c r="C1" i="1"/>
  <c r="D1" i="1"/>
  <c r="E1" i="1"/>
  <c r="F1" i="1"/>
  <c r="G1" i="1"/>
  <c r="H1" i="1"/>
  <c r="I1" i="1"/>
  <c r="J1" i="1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workbookViewId="0"/>
  </sheetViews>
  <sheetFormatPr defaultRowHeight="15" x14ac:dyDescent="0.25"/>
  <cols>
    <col min="1" max="1" width="9.7109375" bestFit="1" customWidth="1"/>
    <col min="2" max="2" width="30.7109375" bestFit="1" customWidth="1"/>
    <col min="3" max="3" width="7.42578125" bestFit="1" customWidth="1"/>
    <col min="4" max="4" width="12.5703125" bestFit="1" customWidth="1"/>
    <col min="5" max="5" width="7.42578125" bestFit="1" customWidth="1"/>
    <col min="6" max="6" width="12.5703125" bestFit="1" customWidth="1"/>
    <col min="7" max="7" width="7.42578125" bestFit="1" customWidth="1"/>
    <col min="8" max="8" width="12.5703125" bestFit="1" customWidth="1"/>
    <col min="9" max="9" width="18.7109375" bestFit="1" customWidth="1"/>
    <col min="10" max="10" width="24" bestFit="1" customWidth="1"/>
  </cols>
  <sheetData>
    <row r="1" spans="1:10" x14ac:dyDescent="0.25">
      <c r="A1" t="str">
        <f>"ac_year"</f>
        <v>ac_year</v>
      </c>
      <c r="B1" t="str">
        <f>"political_ward"</f>
        <v>political_ward</v>
      </c>
      <c r="C1" t="str">
        <f>"b_code"</f>
        <v>b_code</v>
      </c>
      <c r="D1" t="str">
        <f>"total_b_code"</f>
        <v>total_b_code</v>
      </c>
      <c r="E1" t="str">
        <f>"d_code"</f>
        <v>d_code</v>
      </c>
      <c r="F1" t="str">
        <f>"total_d_code"</f>
        <v>total_d_code</v>
      </c>
      <c r="G1" t="str">
        <f>"e_code"</f>
        <v>e_code</v>
      </c>
      <c r="H1" t="str">
        <f>"total_e_code"</f>
        <v>total_e_code</v>
      </c>
      <c r="I1" t="str">
        <f>"cheimrstgnou_code"</f>
        <v>cheimrstgnou_code</v>
      </c>
      <c r="J1" t="str">
        <f>"total_cheimrstgnou_code"</f>
        <v>total_cheimrstgnou_code</v>
      </c>
    </row>
    <row r="2" spans="1:10" x14ac:dyDescent="0.25">
      <c r="A2" t="str">
        <f t="shared" ref="A2:A33" si="0">"2017-2018"</f>
        <v>2017-2018</v>
      </c>
      <c r="B2" t="str">
        <f>"Abbey"</f>
        <v>Abbey</v>
      </c>
      <c r="C2">
        <v>92</v>
      </c>
      <c r="D2">
        <v>2785</v>
      </c>
      <c r="E2">
        <v>12</v>
      </c>
      <c r="F2">
        <v>204</v>
      </c>
      <c r="G2">
        <v>42</v>
      </c>
      <c r="H2">
        <v>955</v>
      </c>
      <c r="I2">
        <v>438</v>
      </c>
      <c r="J2">
        <v>10031</v>
      </c>
    </row>
    <row r="3" spans="1:10" x14ac:dyDescent="0.25">
      <c r="A3" t="str">
        <f t="shared" si="0"/>
        <v>2017-2018</v>
      </c>
      <c r="B3" t="str">
        <f>"Anstey"</f>
        <v>Anstey</v>
      </c>
      <c r="C3">
        <v>0</v>
      </c>
      <c r="D3">
        <v>2785</v>
      </c>
      <c r="E3">
        <v>0</v>
      </c>
      <c r="F3">
        <v>204</v>
      </c>
      <c r="G3">
        <v>0</v>
      </c>
      <c r="H3">
        <v>955</v>
      </c>
      <c r="I3">
        <v>2</v>
      </c>
      <c r="J3">
        <v>10031</v>
      </c>
    </row>
    <row r="4" spans="1:10" x14ac:dyDescent="0.25">
      <c r="A4" t="str">
        <f t="shared" si="0"/>
        <v>2017-2018</v>
      </c>
      <c r="B4" t="str">
        <f>"Aylestone"</f>
        <v>Aylestone</v>
      </c>
      <c r="C4">
        <v>32</v>
      </c>
      <c r="D4">
        <v>2785</v>
      </c>
      <c r="E4">
        <v>3</v>
      </c>
      <c r="F4">
        <v>204</v>
      </c>
      <c r="G4">
        <v>18</v>
      </c>
      <c r="H4">
        <v>955</v>
      </c>
      <c r="I4">
        <v>111</v>
      </c>
      <c r="J4">
        <v>10031</v>
      </c>
    </row>
    <row r="5" spans="1:10" x14ac:dyDescent="0.25">
      <c r="A5" t="str">
        <f t="shared" si="0"/>
        <v>2017-2018</v>
      </c>
      <c r="B5" t="str">
        <f>"Beaumont Leys"</f>
        <v>Beaumont Leys</v>
      </c>
      <c r="C5">
        <v>128</v>
      </c>
      <c r="D5">
        <v>2785</v>
      </c>
      <c r="E5">
        <v>18</v>
      </c>
      <c r="F5">
        <v>204</v>
      </c>
      <c r="G5">
        <v>47</v>
      </c>
      <c r="H5">
        <v>955</v>
      </c>
      <c r="I5">
        <v>418</v>
      </c>
      <c r="J5">
        <v>10031</v>
      </c>
    </row>
    <row r="6" spans="1:10" x14ac:dyDescent="0.25">
      <c r="A6" t="str">
        <f t="shared" si="0"/>
        <v>2017-2018</v>
      </c>
      <c r="B6" t="str">
        <f>"Belgrave"</f>
        <v>Belgrave</v>
      </c>
      <c r="C6">
        <v>42</v>
      </c>
      <c r="D6">
        <v>2785</v>
      </c>
      <c r="E6">
        <v>4</v>
      </c>
      <c r="F6">
        <v>204</v>
      </c>
      <c r="G6">
        <v>26</v>
      </c>
      <c r="H6">
        <v>955</v>
      </c>
      <c r="I6">
        <v>502</v>
      </c>
      <c r="J6">
        <v>10031</v>
      </c>
    </row>
    <row r="7" spans="1:10" x14ac:dyDescent="0.25">
      <c r="A7" t="str">
        <f t="shared" si="0"/>
        <v>2017-2018</v>
      </c>
      <c r="B7" t="str">
        <f>"Birstall Wanlip"</f>
        <v>Birstall Wanlip</v>
      </c>
      <c r="C7">
        <v>0</v>
      </c>
      <c r="D7">
        <v>2785</v>
      </c>
      <c r="E7">
        <v>0</v>
      </c>
      <c r="F7">
        <v>204</v>
      </c>
      <c r="G7">
        <v>0</v>
      </c>
      <c r="H7">
        <v>955</v>
      </c>
      <c r="I7">
        <v>5</v>
      </c>
      <c r="J7">
        <v>10031</v>
      </c>
    </row>
    <row r="8" spans="1:10" x14ac:dyDescent="0.25">
      <c r="A8" t="str">
        <f t="shared" si="0"/>
        <v>2017-2018</v>
      </c>
      <c r="B8" t="str">
        <f>"Birstall Watermead"</f>
        <v>Birstall Watermead</v>
      </c>
      <c r="C8">
        <v>0</v>
      </c>
      <c r="D8">
        <v>2785</v>
      </c>
      <c r="E8">
        <v>0</v>
      </c>
      <c r="F8">
        <v>204</v>
      </c>
      <c r="G8">
        <v>0</v>
      </c>
      <c r="H8">
        <v>955</v>
      </c>
      <c r="I8">
        <v>6</v>
      </c>
      <c r="J8">
        <v>10031</v>
      </c>
    </row>
    <row r="9" spans="1:10" x14ac:dyDescent="0.25">
      <c r="A9" t="str">
        <f t="shared" si="0"/>
        <v>2017-2018</v>
      </c>
      <c r="B9" t="str">
        <f>"Blaby South"</f>
        <v>Blaby South</v>
      </c>
      <c r="C9">
        <v>0</v>
      </c>
      <c r="D9">
        <v>2785</v>
      </c>
      <c r="E9">
        <v>0</v>
      </c>
      <c r="F9">
        <v>204</v>
      </c>
      <c r="G9">
        <v>1</v>
      </c>
      <c r="H9">
        <v>955</v>
      </c>
      <c r="I9">
        <v>1</v>
      </c>
      <c r="J9">
        <v>10031</v>
      </c>
    </row>
    <row r="10" spans="1:10" x14ac:dyDescent="0.25">
      <c r="A10" t="str">
        <f t="shared" si="0"/>
        <v>2017-2018</v>
      </c>
      <c r="B10" t="str">
        <f>"Braunstone"</f>
        <v>Braunstone</v>
      </c>
      <c r="C10">
        <v>0</v>
      </c>
      <c r="D10">
        <v>2785</v>
      </c>
      <c r="E10">
        <v>0</v>
      </c>
      <c r="F10">
        <v>204</v>
      </c>
      <c r="G10">
        <v>0</v>
      </c>
      <c r="H10">
        <v>955</v>
      </c>
      <c r="I10">
        <v>1</v>
      </c>
      <c r="J10">
        <v>10031</v>
      </c>
    </row>
    <row r="11" spans="1:10" x14ac:dyDescent="0.25">
      <c r="A11" t="str">
        <f t="shared" si="0"/>
        <v>2017-2018</v>
      </c>
      <c r="B11" t="str">
        <f>"Braunstone Park &amp; Rowley Fields"</f>
        <v>Braunstone Park &amp; Rowley Fields</v>
      </c>
      <c r="C11">
        <v>66</v>
      </c>
      <c r="D11">
        <v>2785</v>
      </c>
      <c r="E11">
        <v>15</v>
      </c>
      <c r="F11">
        <v>204</v>
      </c>
      <c r="G11">
        <v>65</v>
      </c>
      <c r="H11">
        <v>955</v>
      </c>
      <c r="I11">
        <v>541</v>
      </c>
      <c r="J11">
        <v>10031</v>
      </c>
    </row>
    <row r="12" spans="1:10" x14ac:dyDescent="0.25">
      <c r="A12" t="str">
        <f t="shared" si="0"/>
        <v>2017-2018</v>
      </c>
      <c r="B12" t="str">
        <f>"Broughton Astley - Sutton"</f>
        <v>Broughton Astley - Sutton</v>
      </c>
      <c r="C12">
        <v>0</v>
      </c>
      <c r="D12">
        <v>2785</v>
      </c>
      <c r="E12">
        <v>0</v>
      </c>
      <c r="F12">
        <v>204</v>
      </c>
      <c r="G12">
        <v>0</v>
      </c>
      <c r="H12">
        <v>955</v>
      </c>
      <c r="I12">
        <v>1</v>
      </c>
      <c r="J12">
        <v>10031</v>
      </c>
    </row>
    <row r="13" spans="1:10" x14ac:dyDescent="0.25">
      <c r="A13" t="str">
        <f t="shared" si="0"/>
        <v>2017-2018</v>
      </c>
      <c r="B13" t="str">
        <f>"Castle"</f>
        <v>Castle</v>
      </c>
      <c r="C13">
        <v>15</v>
      </c>
      <c r="D13">
        <v>2785</v>
      </c>
      <c r="E13">
        <v>0</v>
      </c>
      <c r="F13">
        <v>204</v>
      </c>
      <c r="G13">
        <v>7</v>
      </c>
      <c r="H13">
        <v>955</v>
      </c>
      <c r="I13">
        <v>103</v>
      </c>
      <c r="J13">
        <v>10031</v>
      </c>
    </row>
    <row r="14" spans="1:10" x14ac:dyDescent="0.25">
      <c r="A14" t="str">
        <f t="shared" si="0"/>
        <v>2017-2018</v>
      </c>
      <c r="B14" t="str">
        <f>"Cellarhead"</f>
        <v>Cellarhead</v>
      </c>
      <c r="C14">
        <v>0</v>
      </c>
      <c r="D14">
        <v>2785</v>
      </c>
      <c r="E14">
        <v>0</v>
      </c>
      <c r="F14">
        <v>204</v>
      </c>
      <c r="G14">
        <v>0</v>
      </c>
      <c r="H14">
        <v>955</v>
      </c>
      <c r="I14">
        <v>1</v>
      </c>
      <c r="J14">
        <v>10031</v>
      </c>
    </row>
    <row r="15" spans="1:10" x14ac:dyDescent="0.25">
      <c r="A15" t="str">
        <f t="shared" si="0"/>
        <v>2017-2018</v>
      </c>
      <c r="B15" t="str">
        <f>"Ellis"</f>
        <v>Ellis</v>
      </c>
      <c r="C15">
        <v>1</v>
      </c>
      <c r="D15">
        <v>2785</v>
      </c>
      <c r="E15">
        <v>0</v>
      </c>
      <c r="F15">
        <v>204</v>
      </c>
      <c r="G15">
        <v>0</v>
      </c>
      <c r="H15">
        <v>955</v>
      </c>
      <c r="I15">
        <v>6</v>
      </c>
      <c r="J15">
        <v>10031</v>
      </c>
    </row>
    <row r="16" spans="1:10" x14ac:dyDescent="0.25">
      <c r="A16" t="str">
        <f t="shared" si="0"/>
        <v>2017-2018</v>
      </c>
      <c r="B16" t="str">
        <f>"Enderby and St John's"</f>
        <v>Enderby and St John's</v>
      </c>
      <c r="C16">
        <v>0</v>
      </c>
      <c r="D16">
        <v>2785</v>
      </c>
      <c r="E16">
        <v>0</v>
      </c>
      <c r="F16">
        <v>204</v>
      </c>
      <c r="G16">
        <v>0</v>
      </c>
      <c r="H16">
        <v>955</v>
      </c>
      <c r="I16">
        <v>1</v>
      </c>
      <c r="J16">
        <v>10031</v>
      </c>
    </row>
    <row r="17" spans="1:10" x14ac:dyDescent="0.25">
      <c r="A17" t="str">
        <f t="shared" si="0"/>
        <v>2017-2018</v>
      </c>
      <c r="B17" t="str">
        <f>"Evington"</f>
        <v>Evington</v>
      </c>
      <c r="C17">
        <v>382</v>
      </c>
      <c r="D17">
        <v>2785</v>
      </c>
      <c r="E17">
        <v>7</v>
      </c>
      <c r="F17">
        <v>204</v>
      </c>
      <c r="G17">
        <v>47</v>
      </c>
      <c r="H17">
        <v>955</v>
      </c>
      <c r="I17">
        <v>643</v>
      </c>
      <c r="J17">
        <v>10031</v>
      </c>
    </row>
    <row r="18" spans="1:10" x14ac:dyDescent="0.25">
      <c r="A18" t="str">
        <f t="shared" si="0"/>
        <v>2017-2018</v>
      </c>
      <c r="B18" t="str">
        <f>"Eyres Monsell"</f>
        <v>Eyres Monsell</v>
      </c>
      <c r="C18">
        <v>79</v>
      </c>
      <c r="D18">
        <v>2785</v>
      </c>
      <c r="E18">
        <v>5</v>
      </c>
      <c r="F18">
        <v>204</v>
      </c>
      <c r="G18">
        <v>48</v>
      </c>
      <c r="H18">
        <v>955</v>
      </c>
      <c r="I18">
        <v>207</v>
      </c>
      <c r="J18">
        <v>10031</v>
      </c>
    </row>
    <row r="19" spans="1:10" x14ac:dyDescent="0.25">
      <c r="A19" t="str">
        <f t="shared" si="0"/>
        <v>2017-2018</v>
      </c>
      <c r="B19" t="str">
        <f>"Fairestone"</f>
        <v>Fairestone</v>
      </c>
      <c r="C19">
        <v>0</v>
      </c>
      <c r="D19">
        <v>2785</v>
      </c>
      <c r="E19">
        <v>0</v>
      </c>
      <c r="F19">
        <v>204</v>
      </c>
      <c r="G19">
        <v>0</v>
      </c>
      <c r="H19">
        <v>955</v>
      </c>
      <c r="I19">
        <v>2</v>
      </c>
      <c r="J19">
        <v>10031</v>
      </c>
    </row>
    <row r="20" spans="1:10" x14ac:dyDescent="0.25">
      <c r="A20" t="str">
        <f t="shared" si="0"/>
        <v>2017-2018</v>
      </c>
      <c r="B20" t="str">
        <f>"Forest"</f>
        <v>Forest</v>
      </c>
      <c r="C20">
        <v>1</v>
      </c>
      <c r="D20">
        <v>2785</v>
      </c>
      <c r="E20">
        <v>0</v>
      </c>
      <c r="F20">
        <v>204</v>
      </c>
      <c r="G20">
        <v>2</v>
      </c>
      <c r="H20">
        <v>955</v>
      </c>
      <c r="I20">
        <v>5</v>
      </c>
      <c r="J20">
        <v>10031</v>
      </c>
    </row>
    <row r="21" spans="1:10" x14ac:dyDescent="0.25">
      <c r="A21" t="str">
        <f t="shared" si="0"/>
        <v>2017-2018</v>
      </c>
      <c r="B21" t="str">
        <f>"Fosse"</f>
        <v>Fosse</v>
      </c>
      <c r="C21">
        <v>53</v>
      </c>
      <c r="D21">
        <v>2785</v>
      </c>
      <c r="E21">
        <v>11</v>
      </c>
      <c r="F21">
        <v>204</v>
      </c>
      <c r="G21">
        <v>36</v>
      </c>
      <c r="H21">
        <v>955</v>
      </c>
      <c r="I21">
        <v>266</v>
      </c>
      <c r="J21">
        <v>10031</v>
      </c>
    </row>
    <row r="22" spans="1:10" x14ac:dyDescent="0.25">
      <c r="A22" t="str">
        <f t="shared" si="0"/>
        <v>2017-2018</v>
      </c>
      <c r="B22" t="str">
        <f>"Glen"</f>
        <v>Glen</v>
      </c>
      <c r="C22">
        <v>0</v>
      </c>
      <c r="D22">
        <v>2785</v>
      </c>
      <c r="E22">
        <v>0</v>
      </c>
      <c r="F22">
        <v>204</v>
      </c>
      <c r="G22">
        <v>0</v>
      </c>
      <c r="H22">
        <v>955</v>
      </c>
      <c r="I22">
        <v>3</v>
      </c>
      <c r="J22">
        <v>10031</v>
      </c>
    </row>
    <row r="23" spans="1:10" x14ac:dyDescent="0.25">
      <c r="A23" t="str">
        <f t="shared" si="0"/>
        <v>2017-2018</v>
      </c>
      <c r="B23" t="str">
        <f>"Groby"</f>
        <v>Groby</v>
      </c>
      <c r="C23">
        <v>0</v>
      </c>
      <c r="D23">
        <v>2785</v>
      </c>
      <c r="E23">
        <v>0</v>
      </c>
      <c r="F23">
        <v>204</v>
      </c>
      <c r="G23">
        <v>1</v>
      </c>
      <c r="H23">
        <v>955</v>
      </c>
      <c r="I23">
        <v>1</v>
      </c>
      <c r="J23">
        <v>10031</v>
      </c>
    </row>
    <row r="24" spans="1:10" x14ac:dyDescent="0.25">
      <c r="A24" t="str">
        <f t="shared" si="0"/>
        <v>2017-2018</v>
      </c>
      <c r="B24" t="str">
        <f>"Humberstone &amp; Hamilton"</f>
        <v>Humberstone &amp; Hamilton</v>
      </c>
      <c r="C24">
        <v>228</v>
      </c>
      <c r="D24">
        <v>2785</v>
      </c>
      <c r="E24">
        <v>17</v>
      </c>
      <c r="F24">
        <v>204</v>
      </c>
      <c r="G24">
        <v>67</v>
      </c>
      <c r="H24">
        <v>955</v>
      </c>
      <c r="I24">
        <v>728</v>
      </c>
      <c r="J24">
        <v>10031</v>
      </c>
    </row>
    <row r="25" spans="1:10" x14ac:dyDescent="0.25">
      <c r="A25" t="str">
        <f t="shared" si="0"/>
        <v>2017-2018</v>
      </c>
      <c r="B25" t="str">
        <f>"Knighton"</f>
        <v>Knighton</v>
      </c>
      <c r="C25">
        <v>33</v>
      </c>
      <c r="D25">
        <v>2785</v>
      </c>
      <c r="E25">
        <v>3</v>
      </c>
      <c r="F25">
        <v>204</v>
      </c>
      <c r="G25">
        <v>23</v>
      </c>
      <c r="H25">
        <v>955</v>
      </c>
      <c r="I25">
        <v>196</v>
      </c>
      <c r="J25">
        <v>10031</v>
      </c>
    </row>
    <row r="26" spans="1:10" x14ac:dyDescent="0.25">
      <c r="A26" t="str">
        <f t="shared" si="0"/>
        <v>2017-2018</v>
      </c>
      <c r="B26" t="str">
        <f>"Leicestershire"</f>
        <v>Leicestershire</v>
      </c>
      <c r="C26">
        <v>1</v>
      </c>
      <c r="D26">
        <v>2785</v>
      </c>
      <c r="E26">
        <v>0</v>
      </c>
      <c r="F26">
        <v>204</v>
      </c>
      <c r="G26">
        <v>0</v>
      </c>
      <c r="H26">
        <v>955</v>
      </c>
      <c r="I26">
        <v>2</v>
      </c>
      <c r="J26">
        <v>10031</v>
      </c>
    </row>
    <row r="27" spans="1:10" x14ac:dyDescent="0.25">
      <c r="A27" t="str">
        <f t="shared" si="0"/>
        <v>2017-2018</v>
      </c>
      <c r="B27" t="str">
        <f>"Millfield"</f>
        <v>Millfield</v>
      </c>
      <c r="C27">
        <v>0</v>
      </c>
      <c r="D27">
        <v>2785</v>
      </c>
      <c r="E27">
        <v>0</v>
      </c>
      <c r="F27">
        <v>204</v>
      </c>
      <c r="G27">
        <v>0</v>
      </c>
      <c r="H27">
        <v>955</v>
      </c>
      <c r="I27">
        <v>3</v>
      </c>
      <c r="J27">
        <v>10031</v>
      </c>
    </row>
    <row r="28" spans="1:10" x14ac:dyDescent="0.25">
      <c r="A28" t="str">
        <f t="shared" si="0"/>
        <v>2017-2018</v>
      </c>
      <c r="B28" t="str">
        <f>"Mountsorrel"</f>
        <v>Mountsorrel</v>
      </c>
      <c r="C28">
        <v>2</v>
      </c>
      <c r="D28">
        <v>2785</v>
      </c>
      <c r="E28">
        <v>0</v>
      </c>
      <c r="F28">
        <v>204</v>
      </c>
      <c r="G28">
        <v>1</v>
      </c>
      <c r="H28">
        <v>955</v>
      </c>
      <c r="I28">
        <v>2</v>
      </c>
      <c r="J28">
        <v>10031</v>
      </c>
    </row>
    <row r="29" spans="1:10" x14ac:dyDescent="0.25">
      <c r="A29" t="str">
        <f t="shared" si="0"/>
        <v>2017-2018</v>
      </c>
      <c r="B29" t="str">
        <f>"Muxloe"</f>
        <v>Muxloe</v>
      </c>
      <c r="C29">
        <v>0</v>
      </c>
      <c r="D29">
        <v>2785</v>
      </c>
      <c r="E29">
        <v>0</v>
      </c>
      <c r="F29">
        <v>204</v>
      </c>
      <c r="G29">
        <v>0</v>
      </c>
      <c r="H29">
        <v>955</v>
      </c>
      <c r="I29">
        <v>1</v>
      </c>
      <c r="J29">
        <v>10031</v>
      </c>
    </row>
    <row r="30" spans="1:10" x14ac:dyDescent="0.25">
      <c r="A30" t="str">
        <f t="shared" si="0"/>
        <v>2017-2018</v>
      </c>
      <c r="B30" t="str">
        <f>"North Evington"</f>
        <v>North Evington</v>
      </c>
      <c r="C30">
        <v>354</v>
      </c>
      <c r="D30">
        <v>2785</v>
      </c>
      <c r="E30">
        <v>10</v>
      </c>
      <c r="F30">
        <v>204</v>
      </c>
      <c r="G30">
        <v>52</v>
      </c>
      <c r="H30">
        <v>955</v>
      </c>
      <c r="I30">
        <v>918</v>
      </c>
      <c r="J30">
        <v>10031</v>
      </c>
    </row>
    <row r="31" spans="1:10" x14ac:dyDescent="0.25">
      <c r="A31" t="str">
        <f t="shared" si="0"/>
        <v>2017-2018</v>
      </c>
      <c r="B31" t="str">
        <f>"Oadby Brocks Hill"</f>
        <v>Oadby Brocks Hill</v>
      </c>
      <c r="C31">
        <v>1</v>
      </c>
      <c r="D31">
        <v>2785</v>
      </c>
      <c r="E31">
        <v>0</v>
      </c>
      <c r="F31">
        <v>204</v>
      </c>
      <c r="G31">
        <v>0</v>
      </c>
      <c r="H31">
        <v>955</v>
      </c>
      <c r="I31">
        <v>1</v>
      </c>
      <c r="J31">
        <v>10031</v>
      </c>
    </row>
    <row r="32" spans="1:10" x14ac:dyDescent="0.25">
      <c r="A32" t="str">
        <f t="shared" si="0"/>
        <v>2017-2018</v>
      </c>
      <c r="B32" t="str">
        <f>"Oadby Grange"</f>
        <v>Oadby Grange</v>
      </c>
      <c r="C32">
        <v>1</v>
      </c>
      <c r="D32">
        <v>2785</v>
      </c>
      <c r="E32">
        <v>0</v>
      </c>
      <c r="F32">
        <v>204</v>
      </c>
      <c r="G32">
        <v>2</v>
      </c>
      <c r="H32">
        <v>955</v>
      </c>
      <c r="I32">
        <v>2</v>
      </c>
      <c r="J32">
        <v>10031</v>
      </c>
    </row>
    <row r="33" spans="1:10" x14ac:dyDescent="0.25">
      <c r="A33" t="str">
        <f t="shared" si="0"/>
        <v>2017-2018</v>
      </c>
      <c r="B33" t="str">
        <f>"Oadby and Wigston"</f>
        <v>Oadby and Wigston</v>
      </c>
      <c r="C33">
        <v>1</v>
      </c>
      <c r="D33">
        <v>2785</v>
      </c>
      <c r="E33">
        <v>0</v>
      </c>
      <c r="F33">
        <v>204</v>
      </c>
      <c r="G33">
        <v>0</v>
      </c>
      <c r="H33">
        <v>955</v>
      </c>
      <c r="I33">
        <v>1</v>
      </c>
      <c r="J33">
        <v>10031</v>
      </c>
    </row>
    <row r="34" spans="1:10" x14ac:dyDescent="0.25">
      <c r="A34" t="str">
        <f t="shared" ref="A34:A54" si="1">"2017-2018"</f>
        <v>2017-2018</v>
      </c>
      <c r="B34" t="str">
        <f>"Ratby"</f>
        <v>Ratby</v>
      </c>
      <c r="C34">
        <v>0</v>
      </c>
      <c r="D34">
        <v>2785</v>
      </c>
      <c r="E34">
        <v>0</v>
      </c>
      <c r="F34">
        <v>204</v>
      </c>
      <c r="G34">
        <v>0</v>
      </c>
      <c r="H34">
        <v>955</v>
      </c>
      <c r="I34">
        <v>1</v>
      </c>
      <c r="J34">
        <v>10031</v>
      </c>
    </row>
    <row r="35" spans="1:10" x14ac:dyDescent="0.25">
      <c r="A35" t="str">
        <f t="shared" si="1"/>
        <v>2017-2018</v>
      </c>
      <c r="B35" t="str">
        <f>"Ravenhurst and Fosse"</f>
        <v>Ravenhurst and Fosse</v>
      </c>
      <c r="C35">
        <v>2</v>
      </c>
      <c r="D35">
        <v>2785</v>
      </c>
      <c r="E35">
        <v>0</v>
      </c>
      <c r="F35">
        <v>204</v>
      </c>
      <c r="G35">
        <v>3</v>
      </c>
      <c r="H35">
        <v>955</v>
      </c>
      <c r="I35">
        <v>11</v>
      </c>
      <c r="J35">
        <v>10031</v>
      </c>
    </row>
    <row r="36" spans="1:10" x14ac:dyDescent="0.25">
      <c r="A36" t="str">
        <f t="shared" si="1"/>
        <v>2017-2018</v>
      </c>
      <c r="B36" t="str">
        <f>"Rushey Mead"</f>
        <v>Rushey Mead</v>
      </c>
      <c r="C36">
        <v>30</v>
      </c>
      <c r="D36">
        <v>2785</v>
      </c>
      <c r="E36">
        <v>5</v>
      </c>
      <c r="F36">
        <v>204</v>
      </c>
      <c r="G36">
        <v>23</v>
      </c>
      <c r="H36">
        <v>955</v>
      </c>
      <c r="I36">
        <v>450</v>
      </c>
      <c r="J36">
        <v>10031</v>
      </c>
    </row>
    <row r="37" spans="1:10" x14ac:dyDescent="0.25">
      <c r="A37" t="str">
        <f t="shared" si="1"/>
        <v>2017-2018</v>
      </c>
      <c r="B37" t="str">
        <f>"Saffron"</f>
        <v>Saffron</v>
      </c>
      <c r="C37">
        <v>71</v>
      </c>
      <c r="D37">
        <v>2785</v>
      </c>
      <c r="E37">
        <v>11</v>
      </c>
      <c r="F37">
        <v>204</v>
      </c>
      <c r="G37">
        <v>56</v>
      </c>
      <c r="H37">
        <v>955</v>
      </c>
      <c r="I37">
        <v>317</v>
      </c>
      <c r="J37">
        <v>10031</v>
      </c>
    </row>
    <row r="38" spans="1:10" x14ac:dyDescent="0.25">
      <c r="A38" t="str">
        <f t="shared" si="1"/>
        <v>2017-2018</v>
      </c>
      <c r="B38" t="str">
        <f>"Saxondale"</f>
        <v>Saxondale</v>
      </c>
      <c r="C38">
        <v>0</v>
      </c>
      <c r="D38">
        <v>2785</v>
      </c>
      <c r="E38">
        <v>0</v>
      </c>
      <c r="F38">
        <v>204</v>
      </c>
      <c r="G38">
        <v>1</v>
      </c>
      <c r="H38">
        <v>955</v>
      </c>
      <c r="I38">
        <v>4</v>
      </c>
      <c r="J38">
        <v>10031</v>
      </c>
    </row>
    <row r="39" spans="1:10" x14ac:dyDescent="0.25">
      <c r="A39" t="str">
        <f t="shared" si="1"/>
        <v>2017-2018</v>
      </c>
      <c r="B39" t="str">
        <f>"South Wigston"</f>
        <v>South Wigston</v>
      </c>
      <c r="C39">
        <v>1</v>
      </c>
      <c r="D39">
        <v>2785</v>
      </c>
      <c r="E39">
        <v>0</v>
      </c>
      <c r="F39">
        <v>204</v>
      </c>
      <c r="G39">
        <v>0</v>
      </c>
      <c r="H39">
        <v>955</v>
      </c>
      <c r="I39">
        <v>1</v>
      </c>
      <c r="J39">
        <v>10031</v>
      </c>
    </row>
    <row r="40" spans="1:10" x14ac:dyDescent="0.25">
      <c r="A40" t="str">
        <f t="shared" si="1"/>
        <v>2017-2018</v>
      </c>
      <c r="B40" t="str">
        <f>"Spinney Hills"</f>
        <v>Spinney Hills</v>
      </c>
      <c r="C40">
        <v>316</v>
      </c>
      <c r="D40">
        <v>2785</v>
      </c>
      <c r="E40">
        <v>8</v>
      </c>
      <c r="F40">
        <v>204</v>
      </c>
      <c r="G40">
        <v>42</v>
      </c>
      <c r="H40">
        <v>955</v>
      </c>
      <c r="I40">
        <v>639</v>
      </c>
      <c r="J40">
        <v>10031</v>
      </c>
    </row>
    <row r="41" spans="1:10" x14ac:dyDescent="0.25">
      <c r="A41" t="str">
        <f t="shared" si="1"/>
        <v>2017-2018</v>
      </c>
      <c r="B41" t="str">
        <f>"Stoneygate"</f>
        <v>Stoneygate</v>
      </c>
      <c r="C41">
        <v>330</v>
      </c>
      <c r="D41">
        <v>2785</v>
      </c>
      <c r="E41">
        <v>11</v>
      </c>
      <c r="F41">
        <v>204</v>
      </c>
      <c r="G41">
        <v>64</v>
      </c>
      <c r="H41">
        <v>955</v>
      </c>
      <c r="I41">
        <v>818</v>
      </c>
      <c r="J41">
        <v>10031</v>
      </c>
    </row>
    <row r="42" spans="1:10" x14ac:dyDescent="0.25">
      <c r="A42" t="str">
        <f t="shared" si="1"/>
        <v>2017-2018</v>
      </c>
      <c r="B42" t="str">
        <f>"Syston East"</f>
        <v>Syston East</v>
      </c>
      <c r="C42">
        <v>0</v>
      </c>
      <c r="D42">
        <v>2785</v>
      </c>
      <c r="E42">
        <v>0</v>
      </c>
      <c r="F42">
        <v>204</v>
      </c>
      <c r="G42">
        <v>0</v>
      </c>
      <c r="H42">
        <v>955</v>
      </c>
      <c r="I42">
        <v>3</v>
      </c>
      <c r="J42">
        <v>10031</v>
      </c>
    </row>
    <row r="43" spans="1:10" x14ac:dyDescent="0.25">
      <c r="A43" t="str">
        <f t="shared" si="1"/>
        <v>2017-2018</v>
      </c>
      <c r="B43" t="str">
        <f>"Syston West"</f>
        <v>Syston West</v>
      </c>
      <c r="C43">
        <v>1</v>
      </c>
      <c r="D43">
        <v>2785</v>
      </c>
      <c r="E43">
        <v>0</v>
      </c>
      <c r="F43">
        <v>204</v>
      </c>
      <c r="G43">
        <v>0</v>
      </c>
      <c r="H43">
        <v>955</v>
      </c>
      <c r="I43">
        <v>2</v>
      </c>
      <c r="J43">
        <v>10031</v>
      </c>
    </row>
    <row r="44" spans="1:10" x14ac:dyDescent="0.25">
      <c r="A44" t="str">
        <f t="shared" si="1"/>
        <v>2017-2018</v>
      </c>
      <c r="B44" t="str">
        <f>"Thurmaston"</f>
        <v>Thurmaston</v>
      </c>
      <c r="C44">
        <v>0</v>
      </c>
      <c r="D44">
        <v>2785</v>
      </c>
      <c r="E44">
        <v>0</v>
      </c>
      <c r="F44">
        <v>204</v>
      </c>
      <c r="G44">
        <v>0</v>
      </c>
      <c r="H44">
        <v>955</v>
      </c>
      <c r="I44">
        <v>16</v>
      </c>
      <c r="J44">
        <v>10031</v>
      </c>
    </row>
    <row r="45" spans="1:10" x14ac:dyDescent="0.25">
      <c r="A45" t="str">
        <f t="shared" si="1"/>
        <v>2017-2018</v>
      </c>
      <c r="B45" t="str">
        <f>"Thurnby and Houghton"</f>
        <v>Thurnby and Houghton</v>
      </c>
      <c r="C45">
        <v>1</v>
      </c>
      <c r="D45">
        <v>2785</v>
      </c>
      <c r="E45">
        <v>0</v>
      </c>
      <c r="F45">
        <v>204</v>
      </c>
      <c r="G45">
        <v>0</v>
      </c>
      <c r="H45">
        <v>955</v>
      </c>
      <c r="I45">
        <v>7</v>
      </c>
      <c r="J45">
        <v>10031</v>
      </c>
    </row>
    <row r="46" spans="1:10" x14ac:dyDescent="0.25">
      <c r="A46" t="str">
        <f t="shared" si="1"/>
        <v>2017-2018</v>
      </c>
      <c r="B46" t="str">
        <f>"Thurncourt"</f>
        <v>Thurncourt</v>
      </c>
      <c r="C46">
        <v>157</v>
      </c>
      <c r="D46">
        <v>2785</v>
      </c>
      <c r="E46">
        <v>6</v>
      </c>
      <c r="F46">
        <v>204</v>
      </c>
      <c r="G46">
        <v>29</v>
      </c>
      <c r="H46">
        <v>955</v>
      </c>
      <c r="I46">
        <v>407</v>
      </c>
      <c r="J46">
        <v>10031</v>
      </c>
    </row>
    <row r="47" spans="1:10" x14ac:dyDescent="0.25">
      <c r="A47" t="str">
        <f t="shared" si="1"/>
        <v>2017-2018</v>
      </c>
      <c r="B47" t="str">
        <f>"Troon"</f>
        <v>Troon</v>
      </c>
      <c r="C47">
        <v>83</v>
      </c>
      <c r="D47">
        <v>2785</v>
      </c>
      <c r="E47">
        <v>8</v>
      </c>
      <c r="F47">
        <v>204</v>
      </c>
      <c r="G47">
        <v>53</v>
      </c>
      <c r="H47">
        <v>955</v>
      </c>
      <c r="I47">
        <v>460</v>
      </c>
      <c r="J47">
        <v>10031</v>
      </c>
    </row>
    <row r="48" spans="1:10" x14ac:dyDescent="0.25">
      <c r="A48" t="str">
        <f t="shared" si="1"/>
        <v>2017-2018</v>
      </c>
      <c r="B48" t="str">
        <f>"Unknown"</f>
        <v>Unknown</v>
      </c>
      <c r="C48">
        <v>104</v>
      </c>
      <c r="D48">
        <v>2785</v>
      </c>
      <c r="E48">
        <v>11</v>
      </c>
      <c r="F48">
        <v>204</v>
      </c>
      <c r="G48">
        <v>57</v>
      </c>
      <c r="H48">
        <v>955</v>
      </c>
      <c r="I48">
        <v>548</v>
      </c>
      <c r="J48">
        <v>10031</v>
      </c>
    </row>
    <row r="49" spans="1:10" x14ac:dyDescent="0.25">
      <c r="A49" t="str">
        <f t="shared" si="1"/>
        <v>2017-2018</v>
      </c>
      <c r="B49" t="str">
        <f>"Westcotes"</f>
        <v>Westcotes</v>
      </c>
      <c r="C49">
        <v>17</v>
      </c>
      <c r="D49">
        <v>2785</v>
      </c>
      <c r="E49">
        <v>3</v>
      </c>
      <c r="F49">
        <v>204</v>
      </c>
      <c r="G49">
        <v>14</v>
      </c>
      <c r="H49">
        <v>955</v>
      </c>
      <c r="I49">
        <v>150</v>
      </c>
      <c r="J49">
        <v>10031</v>
      </c>
    </row>
    <row r="50" spans="1:10" x14ac:dyDescent="0.25">
      <c r="A50" t="str">
        <f t="shared" si="1"/>
        <v>2017-2018</v>
      </c>
      <c r="B50" t="str">
        <f>"Western"</f>
        <v>Western</v>
      </c>
      <c r="C50">
        <v>73</v>
      </c>
      <c r="D50">
        <v>2785</v>
      </c>
      <c r="E50">
        <v>31</v>
      </c>
      <c r="F50">
        <v>204</v>
      </c>
      <c r="G50">
        <v>82</v>
      </c>
      <c r="H50">
        <v>955</v>
      </c>
      <c r="I50">
        <v>503</v>
      </c>
      <c r="J50">
        <v>10031</v>
      </c>
    </row>
    <row r="51" spans="1:10" x14ac:dyDescent="0.25">
      <c r="A51" t="str">
        <f t="shared" si="1"/>
        <v>2017-2018</v>
      </c>
      <c r="B51" t="str">
        <f>"Wigston All Saints"</f>
        <v>Wigston All Saints</v>
      </c>
      <c r="C51">
        <v>0</v>
      </c>
      <c r="D51">
        <v>2785</v>
      </c>
      <c r="E51">
        <v>0</v>
      </c>
      <c r="F51">
        <v>204</v>
      </c>
      <c r="G51">
        <v>0</v>
      </c>
      <c r="H51">
        <v>955</v>
      </c>
      <c r="I51">
        <v>1</v>
      </c>
      <c r="J51">
        <v>10031</v>
      </c>
    </row>
    <row r="52" spans="1:10" x14ac:dyDescent="0.25">
      <c r="A52" t="str">
        <f t="shared" si="1"/>
        <v>2017-2018</v>
      </c>
      <c r="B52" t="str">
        <f>"Wigston Fields"</f>
        <v>Wigston Fields</v>
      </c>
      <c r="C52">
        <v>0</v>
      </c>
      <c r="D52">
        <v>2785</v>
      </c>
      <c r="E52">
        <v>0</v>
      </c>
      <c r="F52">
        <v>204</v>
      </c>
      <c r="G52">
        <v>0</v>
      </c>
      <c r="H52">
        <v>955</v>
      </c>
      <c r="I52">
        <v>3</v>
      </c>
      <c r="J52">
        <v>10031</v>
      </c>
    </row>
    <row r="53" spans="1:10" x14ac:dyDescent="0.25">
      <c r="A53" t="str">
        <f t="shared" si="1"/>
        <v>2017-2018</v>
      </c>
      <c r="B53" t="str">
        <f>"Winstanley"</f>
        <v>Winstanley</v>
      </c>
      <c r="C53">
        <v>0</v>
      </c>
      <c r="D53">
        <v>2785</v>
      </c>
      <c r="E53">
        <v>0</v>
      </c>
      <c r="F53">
        <v>204</v>
      </c>
      <c r="G53">
        <v>1</v>
      </c>
      <c r="H53">
        <v>955</v>
      </c>
      <c r="I53">
        <v>5</v>
      </c>
      <c r="J53">
        <v>10031</v>
      </c>
    </row>
    <row r="54" spans="1:10" x14ac:dyDescent="0.25">
      <c r="A54" t="str">
        <f t="shared" si="1"/>
        <v>2017-2018</v>
      </c>
      <c r="B54" t="str">
        <f>"Wycliffe"</f>
        <v>Wycliffe</v>
      </c>
      <c r="C54">
        <v>87</v>
      </c>
      <c r="D54">
        <v>2785</v>
      </c>
      <c r="E54">
        <v>5</v>
      </c>
      <c r="F54">
        <v>204</v>
      </c>
      <c r="G54">
        <v>45</v>
      </c>
      <c r="H54">
        <v>955</v>
      </c>
      <c r="I54">
        <v>567</v>
      </c>
      <c r="J54">
        <v>10031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/>
  </sheetViews>
  <sheetFormatPr defaultRowHeight="15" x14ac:dyDescent="0.25"/>
  <cols>
    <col min="1" max="1" width="9.7109375" bestFit="1" customWidth="1"/>
    <col min="2" max="2" width="30.7109375" bestFit="1" customWidth="1"/>
    <col min="3" max="3" width="7.42578125" bestFit="1" customWidth="1"/>
    <col min="4" max="4" width="12.5703125" bestFit="1" customWidth="1"/>
    <col min="5" max="5" width="7.42578125" bestFit="1" customWidth="1"/>
    <col min="6" max="6" width="12.5703125" bestFit="1" customWidth="1"/>
    <col min="7" max="7" width="7.42578125" bestFit="1" customWidth="1"/>
    <col min="8" max="8" width="12.5703125" bestFit="1" customWidth="1"/>
    <col min="9" max="9" width="18.7109375" bestFit="1" customWidth="1"/>
    <col min="10" max="10" width="24" bestFit="1" customWidth="1"/>
  </cols>
  <sheetData>
    <row r="1" spans="1:10" x14ac:dyDescent="0.25">
      <c r="A1" t="str">
        <f>"ac_year"</f>
        <v>ac_year</v>
      </c>
      <c r="B1" t="str">
        <f>"political_ward"</f>
        <v>political_ward</v>
      </c>
      <c r="C1" t="str">
        <f>"b_code"</f>
        <v>b_code</v>
      </c>
      <c r="D1" t="str">
        <f>"total_b_code"</f>
        <v>total_b_code</v>
      </c>
      <c r="E1" t="str">
        <f>"d_code"</f>
        <v>d_code</v>
      </c>
      <c r="F1" t="str">
        <f>"total_d_code"</f>
        <v>total_d_code</v>
      </c>
      <c r="G1" t="str">
        <f>"e_code"</f>
        <v>e_code</v>
      </c>
      <c r="H1" t="str">
        <f>"total_e_code"</f>
        <v>total_e_code</v>
      </c>
      <c r="I1" t="str">
        <f>"cheimrstgnou_code"</f>
        <v>cheimrstgnou_code</v>
      </c>
      <c r="J1" t="str">
        <f>"total_cheimrstgnou_code"</f>
        <v>total_cheimrstgnou_code</v>
      </c>
    </row>
    <row r="2" spans="1:10" x14ac:dyDescent="0.25">
      <c r="A2" t="str">
        <f t="shared" ref="A2:A50" si="0">"2018-2019"</f>
        <v>2018-2019</v>
      </c>
      <c r="B2" t="str">
        <f>"Abbey"</f>
        <v>Abbey</v>
      </c>
      <c r="C2">
        <v>73</v>
      </c>
      <c r="D2">
        <v>2537</v>
      </c>
      <c r="E2">
        <v>17</v>
      </c>
      <c r="F2">
        <v>199</v>
      </c>
      <c r="G2">
        <v>45</v>
      </c>
      <c r="H2">
        <v>971</v>
      </c>
      <c r="I2">
        <v>486</v>
      </c>
      <c r="J2">
        <v>10200</v>
      </c>
    </row>
    <row r="3" spans="1:10" x14ac:dyDescent="0.25">
      <c r="A3" t="str">
        <f t="shared" si="0"/>
        <v>2018-2019</v>
      </c>
      <c r="B3" t="str">
        <f>"Anstey"</f>
        <v>Anstey</v>
      </c>
      <c r="C3">
        <v>0</v>
      </c>
      <c r="D3">
        <v>2537</v>
      </c>
      <c r="E3">
        <v>0</v>
      </c>
      <c r="F3">
        <v>199</v>
      </c>
      <c r="G3">
        <v>0</v>
      </c>
      <c r="H3">
        <v>971</v>
      </c>
      <c r="I3">
        <v>1</v>
      </c>
      <c r="J3">
        <v>10200</v>
      </c>
    </row>
    <row r="4" spans="1:10" x14ac:dyDescent="0.25">
      <c r="A4" t="str">
        <f t="shared" si="0"/>
        <v>2018-2019</v>
      </c>
      <c r="B4" t="str">
        <f>"Aylestone"</f>
        <v>Aylestone</v>
      </c>
      <c r="C4">
        <v>14</v>
      </c>
      <c r="D4">
        <v>2537</v>
      </c>
      <c r="E4">
        <v>2</v>
      </c>
      <c r="F4">
        <v>199</v>
      </c>
      <c r="G4">
        <v>28</v>
      </c>
      <c r="H4">
        <v>971</v>
      </c>
      <c r="I4">
        <v>120</v>
      </c>
      <c r="J4">
        <v>10200</v>
      </c>
    </row>
    <row r="5" spans="1:10" x14ac:dyDescent="0.25">
      <c r="A5" t="str">
        <f t="shared" si="0"/>
        <v>2018-2019</v>
      </c>
      <c r="B5" t="str">
        <f>"Beaumont Leys"</f>
        <v>Beaumont Leys</v>
      </c>
      <c r="C5">
        <v>77</v>
      </c>
      <c r="D5">
        <v>2537</v>
      </c>
      <c r="E5">
        <v>19</v>
      </c>
      <c r="F5">
        <v>199</v>
      </c>
      <c r="G5">
        <v>50</v>
      </c>
      <c r="H5">
        <v>971</v>
      </c>
      <c r="I5">
        <v>435</v>
      </c>
      <c r="J5">
        <v>10200</v>
      </c>
    </row>
    <row r="6" spans="1:10" x14ac:dyDescent="0.25">
      <c r="A6" t="str">
        <f t="shared" si="0"/>
        <v>2018-2019</v>
      </c>
      <c r="B6" t="str">
        <f>"Belgrave"</f>
        <v>Belgrave</v>
      </c>
      <c r="C6">
        <v>45</v>
      </c>
      <c r="D6">
        <v>2537</v>
      </c>
      <c r="E6">
        <v>3</v>
      </c>
      <c r="F6">
        <v>199</v>
      </c>
      <c r="G6">
        <v>27</v>
      </c>
      <c r="H6">
        <v>971</v>
      </c>
      <c r="I6">
        <v>520</v>
      </c>
      <c r="J6">
        <v>10200</v>
      </c>
    </row>
    <row r="7" spans="1:10" x14ac:dyDescent="0.25">
      <c r="A7" t="str">
        <f t="shared" si="0"/>
        <v>2018-2019</v>
      </c>
      <c r="B7" t="str">
        <f>"Birstall Wanlip"</f>
        <v>Birstall Wanlip</v>
      </c>
      <c r="C7">
        <v>0</v>
      </c>
      <c r="D7">
        <v>2537</v>
      </c>
      <c r="E7">
        <v>0</v>
      </c>
      <c r="F7">
        <v>199</v>
      </c>
      <c r="G7">
        <v>0</v>
      </c>
      <c r="H7">
        <v>971</v>
      </c>
      <c r="I7">
        <v>8</v>
      </c>
      <c r="J7">
        <v>10200</v>
      </c>
    </row>
    <row r="8" spans="1:10" x14ac:dyDescent="0.25">
      <c r="A8" t="str">
        <f t="shared" si="0"/>
        <v>2018-2019</v>
      </c>
      <c r="B8" t="str">
        <f>"Birstall Watermead"</f>
        <v>Birstall Watermead</v>
      </c>
      <c r="C8">
        <v>0</v>
      </c>
      <c r="D8">
        <v>2537</v>
      </c>
      <c r="E8">
        <v>0</v>
      </c>
      <c r="F8">
        <v>199</v>
      </c>
      <c r="G8">
        <v>0</v>
      </c>
      <c r="H8">
        <v>971</v>
      </c>
      <c r="I8">
        <v>6</v>
      </c>
      <c r="J8">
        <v>10200</v>
      </c>
    </row>
    <row r="9" spans="1:10" x14ac:dyDescent="0.25">
      <c r="A9" t="str">
        <f t="shared" si="0"/>
        <v>2018-2019</v>
      </c>
      <c r="B9" t="str">
        <f>"Blaby South"</f>
        <v>Blaby South</v>
      </c>
      <c r="C9">
        <v>1</v>
      </c>
      <c r="D9">
        <v>2537</v>
      </c>
      <c r="E9">
        <v>0</v>
      </c>
      <c r="F9">
        <v>199</v>
      </c>
      <c r="G9">
        <v>0</v>
      </c>
      <c r="H9">
        <v>971</v>
      </c>
      <c r="I9">
        <v>1</v>
      </c>
      <c r="J9">
        <v>10200</v>
      </c>
    </row>
    <row r="10" spans="1:10" x14ac:dyDescent="0.25">
      <c r="A10" t="str">
        <f t="shared" si="0"/>
        <v>2018-2019</v>
      </c>
      <c r="B10" t="str">
        <f>"Braunstone Park &amp; Rowley Fields"</f>
        <v>Braunstone Park &amp; Rowley Fields</v>
      </c>
      <c r="C10">
        <v>53</v>
      </c>
      <c r="D10">
        <v>2537</v>
      </c>
      <c r="E10">
        <v>12</v>
      </c>
      <c r="F10">
        <v>199</v>
      </c>
      <c r="G10">
        <v>80</v>
      </c>
      <c r="H10">
        <v>971</v>
      </c>
      <c r="I10">
        <v>543</v>
      </c>
      <c r="J10">
        <v>10200</v>
      </c>
    </row>
    <row r="11" spans="1:10" x14ac:dyDescent="0.25">
      <c r="A11" t="str">
        <f t="shared" si="0"/>
        <v>2018-2019</v>
      </c>
      <c r="B11" t="str">
        <f>"Castle"</f>
        <v>Castle</v>
      </c>
      <c r="C11">
        <v>15</v>
      </c>
      <c r="D11">
        <v>2537</v>
      </c>
      <c r="E11">
        <v>1</v>
      </c>
      <c r="F11">
        <v>199</v>
      </c>
      <c r="G11">
        <v>17</v>
      </c>
      <c r="H11">
        <v>971</v>
      </c>
      <c r="I11">
        <v>109</v>
      </c>
      <c r="J11">
        <v>10200</v>
      </c>
    </row>
    <row r="12" spans="1:10" x14ac:dyDescent="0.25">
      <c r="A12" t="str">
        <f t="shared" si="0"/>
        <v>2018-2019</v>
      </c>
      <c r="B12" t="str">
        <f>"Countesthorpe"</f>
        <v>Countesthorpe</v>
      </c>
      <c r="C12">
        <v>1</v>
      </c>
      <c r="D12">
        <v>2537</v>
      </c>
      <c r="E12">
        <v>0</v>
      </c>
      <c r="F12">
        <v>199</v>
      </c>
      <c r="G12">
        <v>0</v>
      </c>
      <c r="H12">
        <v>971</v>
      </c>
      <c r="I12">
        <v>2</v>
      </c>
      <c r="J12">
        <v>10200</v>
      </c>
    </row>
    <row r="13" spans="1:10" x14ac:dyDescent="0.25">
      <c r="A13" t="str">
        <f t="shared" si="0"/>
        <v>2018-2019</v>
      </c>
      <c r="B13" t="str">
        <f>"Ellis"</f>
        <v>Ellis</v>
      </c>
      <c r="C13">
        <v>1</v>
      </c>
      <c r="D13">
        <v>2537</v>
      </c>
      <c r="E13">
        <v>0</v>
      </c>
      <c r="F13">
        <v>199</v>
      </c>
      <c r="G13">
        <v>0</v>
      </c>
      <c r="H13">
        <v>971</v>
      </c>
      <c r="I13">
        <v>4</v>
      </c>
      <c r="J13">
        <v>10200</v>
      </c>
    </row>
    <row r="14" spans="1:10" x14ac:dyDescent="0.25">
      <c r="A14" t="str">
        <f t="shared" si="0"/>
        <v>2018-2019</v>
      </c>
      <c r="B14" t="str">
        <f>"Enderby and St John's"</f>
        <v>Enderby and St John's</v>
      </c>
      <c r="C14">
        <v>0</v>
      </c>
      <c r="D14">
        <v>2537</v>
      </c>
      <c r="E14">
        <v>0</v>
      </c>
      <c r="F14">
        <v>199</v>
      </c>
      <c r="G14">
        <v>1</v>
      </c>
      <c r="H14">
        <v>971</v>
      </c>
      <c r="I14">
        <v>2</v>
      </c>
      <c r="J14">
        <v>10200</v>
      </c>
    </row>
    <row r="15" spans="1:10" x14ac:dyDescent="0.25">
      <c r="A15" t="str">
        <f t="shared" si="0"/>
        <v>2018-2019</v>
      </c>
      <c r="B15" t="str">
        <f>"Evington"</f>
        <v>Evington</v>
      </c>
      <c r="C15">
        <v>382</v>
      </c>
      <c r="D15">
        <v>2537</v>
      </c>
      <c r="E15">
        <v>8</v>
      </c>
      <c r="F15">
        <v>199</v>
      </c>
      <c r="G15">
        <v>42</v>
      </c>
      <c r="H15">
        <v>971</v>
      </c>
      <c r="I15">
        <v>696</v>
      </c>
      <c r="J15">
        <v>10200</v>
      </c>
    </row>
    <row r="16" spans="1:10" x14ac:dyDescent="0.25">
      <c r="A16" t="str">
        <f t="shared" si="0"/>
        <v>2018-2019</v>
      </c>
      <c r="B16" t="str">
        <f>"Eyres Monsell"</f>
        <v>Eyres Monsell</v>
      </c>
      <c r="C16">
        <v>38</v>
      </c>
      <c r="D16">
        <v>2537</v>
      </c>
      <c r="E16">
        <v>7</v>
      </c>
      <c r="F16">
        <v>199</v>
      </c>
      <c r="G16">
        <v>45</v>
      </c>
      <c r="H16">
        <v>971</v>
      </c>
      <c r="I16">
        <v>241</v>
      </c>
      <c r="J16">
        <v>10200</v>
      </c>
    </row>
    <row r="17" spans="1:10" x14ac:dyDescent="0.25">
      <c r="A17" t="str">
        <f t="shared" si="0"/>
        <v>2018-2019</v>
      </c>
      <c r="B17" t="str">
        <f>"Fairestone"</f>
        <v>Fairestone</v>
      </c>
      <c r="C17">
        <v>0</v>
      </c>
      <c r="D17">
        <v>2537</v>
      </c>
      <c r="E17">
        <v>0</v>
      </c>
      <c r="F17">
        <v>199</v>
      </c>
      <c r="G17">
        <v>0</v>
      </c>
      <c r="H17">
        <v>971</v>
      </c>
      <c r="I17">
        <v>1</v>
      </c>
      <c r="J17">
        <v>10200</v>
      </c>
    </row>
    <row r="18" spans="1:10" x14ac:dyDescent="0.25">
      <c r="A18" t="str">
        <f t="shared" si="0"/>
        <v>2018-2019</v>
      </c>
      <c r="B18" t="str">
        <f>"Forest"</f>
        <v>Forest</v>
      </c>
      <c r="C18">
        <v>0</v>
      </c>
      <c r="D18">
        <v>2537</v>
      </c>
      <c r="E18">
        <v>1</v>
      </c>
      <c r="F18">
        <v>199</v>
      </c>
      <c r="G18">
        <v>0</v>
      </c>
      <c r="H18">
        <v>971</v>
      </c>
      <c r="I18">
        <v>5</v>
      </c>
      <c r="J18">
        <v>10200</v>
      </c>
    </row>
    <row r="19" spans="1:10" x14ac:dyDescent="0.25">
      <c r="A19" t="str">
        <f t="shared" si="0"/>
        <v>2018-2019</v>
      </c>
      <c r="B19" t="str">
        <f>"Fosse"</f>
        <v>Fosse</v>
      </c>
      <c r="C19">
        <v>41</v>
      </c>
      <c r="D19">
        <v>2537</v>
      </c>
      <c r="E19">
        <v>11</v>
      </c>
      <c r="F19">
        <v>199</v>
      </c>
      <c r="G19">
        <v>31</v>
      </c>
      <c r="H19">
        <v>971</v>
      </c>
      <c r="I19">
        <v>292</v>
      </c>
      <c r="J19">
        <v>10200</v>
      </c>
    </row>
    <row r="20" spans="1:10" x14ac:dyDescent="0.25">
      <c r="A20" t="str">
        <f t="shared" si="0"/>
        <v>2018-2019</v>
      </c>
      <c r="B20" t="str">
        <f>"Glen"</f>
        <v>Glen</v>
      </c>
      <c r="C20">
        <v>0</v>
      </c>
      <c r="D20">
        <v>2537</v>
      </c>
      <c r="E20">
        <v>0</v>
      </c>
      <c r="F20">
        <v>199</v>
      </c>
      <c r="G20">
        <v>0</v>
      </c>
      <c r="H20">
        <v>971</v>
      </c>
      <c r="I20">
        <v>3</v>
      </c>
      <c r="J20">
        <v>10200</v>
      </c>
    </row>
    <row r="21" spans="1:10" x14ac:dyDescent="0.25">
      <c r="A21" t="str">
        <f t="shared" si="0"/>
        <v>2018-2019</v>
      </c>
      <c r="B21" t="str">
        <f>"Humberstone &amp; Hamilton"</f>
        <v>Humberstone &amp; Hamilton</v>
      </c>
      <c r="C21">
        <v>228</v>
      </c>
      <c r="D21">
        <v>2537</v>
      </c>
      <c r="E21">
        <v>14</v>
      </c>
      <c r="F21">
        <v>199</v>
      </c>
      <c r="G21">
        <v>61</v>
      </c>
      <c r="H21">
        <v>971</v>
      </c>
      <c r="I21">
        <v>707</v>
      </c>
      <c r="J21">
        <v>10200</v>
      </c>
    </row>
    <row r="22" spans="1:10" x14ac:dyDescent="0.25">
      <c r="A22" t="str">
        <f t="shared" si="0"/>
        <v>2018-2019</v>
      </c>
      <c r="B22" t="str">
        <f>"Knighton"</f>
        <v>Knighton</v>
      </c>
      <c r="C22">
        <v>31</v>
      </c>
      <c r="D22">
        <v>2537</v>
      </c>
      <c r="E22">
        <v>3</v>
      </c>
      <c r="F22">
        <v>199</v>
      </c>
      <c r="G22">
        <v>17</v>
      </c>
      <c r="H22">
        <v>971</v>
      </c>
      <c r="I22">
        <v>231</v>
      </c>
      <c r="J22">
        <v>10200</v>
      </c>
    </row>
    <row r="23" spans="1:10" x14ac:dyDescent="0.25">
      <c r="A23" t="str">
        <f t="shared" si="0"/>
        <v>2018-2019</v>
      </c>
      <c r="B23" t="str">
        <f>"Leicestershire"</f>
        <v>Leicestershire</v>
      </c>
      <c r="C23">
        <v>0</v>
      </c>
      <c r="D23">
        <v>2537</v>
      </c>
      <c r="E23">
        <v>0</v>
      </c>
      <c r="F23">
        <v>199</v>
      </c>
      <c r="G23">
        <v>0</v>
      </c>
      <c r="H23">
        <v>971</v>
      </c>
      <c r="I23">
        <v>2</v>
      </c>
      <c r="J23">
        <v>10200</v>
      </c>
    </row>
    <row r="24" spans="1:10" x14ac:dyDescent="0.25">
      <c r="A24" t="str">
        <f t="shared" si="0"/>
        <v>2018-2019</v>
      </c>
      <c r="B24" t="str">
        <f>"Millfield"</f>
        <v>Millfield</v>
      </c>
      <c r="C24">
        <v>0</v>
      </c>
      <c r="D24">
        <v>2537</v>
      </c>
      <c r="E24">
        <v>0</v>
      </c>
      <c r="F24">
        <v>199</v>
      </c>
      <c r="G24">
        <v>0</v>
      </c>
      <c r="H24">
        <v>971</v>
      </c>
      <c r="I24">
        <v>1</v>
      </c>
      <c r="J24">
        <v>10200</v>
      </c>
    </row>
    <row r="25" spans="1:10" x14ac:dyDescent="0.25">
      <c r="A25" t="str">
        <f t="shared" si="0"/>
        <v>2018-2019</v>
      </c>
      <c r="B25" t="str">
        <f>"Muxloe"</f>
        <v>Muxloe</v>
      </c>
      <c r="C25">
        <v>0</v>
      </c>
      <c r="D25">
        <v>2537</v>
      </c>
      <c r="E25">
        <v>0</v>
      </c>
      <c r="F25">
        <v>199</v>
      </c>
      <c r="G25">
        <v>0</v>
      </c>
      <c r="H25">
        <v>971</v>
      </c>
      <c r="I25">
        <v>1</v>
      </c>
      <c r="J25">
        <v>10200</v>
      </c>
    </row>
    <row r="26" spans="1:10" x14ac:dyDescent="0.25">
      <c r="A26" t="str">
        <f t="shared" si="0"/>
        <v>2018-2019</v>
      </c>
      <c r="B26" t="str">
        <f>"North Evington"</f>
        <v>North Evington</v>
      </c>
      <c r="C26">
        <v>381</v>
      </c>
      <c r="D26">
        <v>2537</v>
      </c>
      <c r="E26">
        <v>11</v>
      </c>
      <c r="F26">
        <v>199</v>
      </c>
      <c r="G26">
        <v>67</v>
      </c>
      <c r="H26">
        <v>971</v>
      </c>
      <c r="I26">
        <v>952</v>
      </c>
      <c r="J26">
        <v>10200</v>
      </c>
    </row>
    <row r="27" spans="1:10" x14ac:dyDescent="0.25">
      <c r="A27" t="str">
        <f t="shared" si="0"/>
        <v>2018-2019</v>
      </c>
      <c r="B27" t="str">
        <f>"Oadby Brocks Hill"</f>
        <v>Oadby Brocks Hill</v>
      </c>
      <c r="C27">
        <v>1</v>
      </c>
      <c r="D27">
        <v>2537</v>
      </c>
      <c r="E27">
        <v>0</v>
      </c>
      <c r="F27">
        <v>199</v>
      </c>
      <c r="G27">
        <v>0</v>
      </c>
      <c r="H27">
        <v>971</v>
      </c>
      <c r="I27">
        <v>2</v>
      </c>
      <c r="J27">
        <v>10200</v>
      </c>
    </row>
    <row r="28" spans="1:10" x14ac:dyDescent="0.25">
      <c r="A28" t="str">
        <f t="shared" si="0"/>
        <v>2018-2019</v>
      </c>
      <c r="B28" t="str">
        <f>"Oadby Grange"</f>
        <v>Oadby Grange</v>
      </c>
      <c r="C28">
        <v>0</v>
      </c>
      <c r="D28">
        <v>2537</v>
      </c>
      <c r="E28">
        <v>0</v>
      </c>
      <c r="F28">
        <v>199</v>
      </c>
      <c r="G28">
        <v>0</v>
      </c>
      <c r="H28">
        <v>971</v>
      </c>
      <c r="I28">
        <v>1</v>
      </c>
      <c r="J28">
        <v>10200</v>
      </c>
    </row>
    <row r="29" spans="1:10" x14ac:dyDescent="0.25">
      <c r="A29" t="str">
        <f t="shared" si="0"/>
        <v>2018-2019</v>
      </c>
      <c r="B29" t="str">
        <f>"Oadby St Peter's"</f>
        <v>Oadby St Peter's</v>
      </c>
      <c r="C29">
        <v>1</v>
      </c>
      <c r="D29">
        <v>2537</v>
      </c>
      <c r="E29">
        <v>0</v>
      </c>
      <c r="F29">
        <v>199</v>
      </c>
      <c r="G29">
        <v>0</v>
      </c>
      <c r="H29">
        <v>971</v>
      </c>
      <c r="I29">
        <v>1</v>
      </c>
      <c r="J29">
        <v>10200</v>
      </c>
    </row>
    <row r="30" spans="1:10" x14ac:dyDescent="0.25">
      <c r="A30" t="str">
        <f t="shared" si="0"/>
        <v>2018-2019</v>
      </c>
      <c r="B30" t="str">
        <f>"Oadby Woodlands"</f>
        <v>Oadby Woodlands</v>
      </c>
      <c r="C30">
        <v>0</v>
      </c>
      <c r="D30">
        <v>2537</v>
      </c>
      <c r="E30">
        <v>0</v>
      </c>
      <c r="F30">
        <v>199</v>
      </c>
      <c r="G30">
        <v>0</v>
      </c>
      <c r="H30">
        <v>971</v>
      </c>
      <c r="I30">
        <v>1</v>
      </c>
      <c r="J30">
        <v>10200</v>
      </c>
    </row>
    <row r="31" spans="1:10" x14ac:dyDescent="0.25">
      <c r="A31" t="str">
        <f t="shared" si="0"/>
        <v>2018-2019</v>
      </c>
      <c r="B31" t="str">
        <f>"Ravenhurst and Fosse"</f>
        <v>Ravenhurst and Fosse</v>
      </c>
      <c r="C31">
        <v>1</v>
      </c>
      <c r="D31">
        <v>2537</v>
      </c>
      <c r="E31">
        <v>0</v>
      </c>
      <c r="F31">
        <v>199</v>
      </c>
      <c r="G31">
        <v>2</v>
      </c>
      <c r="H31">
        <v>971</v>
      </c>
      <c r="I31">
        <v>6</v>
      </c>
      <c r="J31">
        <v>10200</v>
      </c>
    </row>
    <row r="32" spans="1:10" x14ac:dyDescent="0.25">
      <c r="A32" t="str">
        <f t="shared" si="0"/>
        <v>2018-2019</v>
      </c>
      <c r="B32" t="str">
        <f>"Rushey Mead"</f>
        <v>Rushey Mead</v>
      </c>
      <c r="C32">
        <v>34</v>
      </c>
      <c r="D32">
        <v>2537</v>
      </c>
      <c r="E32">
        <v>6</v>
      </c>
      <c r="F32">
        <v>199</v>
      </c>
      <c r="G32">
        <v>24</v>
      </c>
      <c r="H32">
        <v>971</v>
      </c>
      <c r="I32">
        <v>432</v>
      </c>
      <c r="J32">
        <v>10200</v>
      </c>
    </row>
    <row r="33" spans="1:10" x14ac:dyDescent="0.25">
      <c r="A33" t="str">
        <f t="shared" si="0"/>
        <v>2018-2019</v>
      </c>
      <c r="B33" t="str">
        <f>"Saffron"</f>
        <v>Saffron</v>
      </c>
      <c r="C33">
        <v>41</v>
      </c>
      <c r="D33">
        <v>2537</v>
      </c>
      <c r="E33">
        <v>10</v>
      </c>
      <c r="F33">
        <v>199</v>
      </c>
      <c r="G33">
        <v>69</v>
      </c>
      <c r="H33">
        <v>971</v>
      </c>
      <c r="I33">
        <v>324</v>
      </c>
      <c r="J33">
        <v>10200</v>
      </c>
    </row>
    <row r="34" spans="1:10" x14ac:dyDescent="0.25">
      <c r="A34" t="str">
        <f t="shared" si="0"/>
        <v>2018-2019</v>
      </c>
      <c r="B34" t="str">
        <f>"Saxondale"</f>
        <v>Saxondale</v>
      </c>
      <c r="C34">
        <v>1</v>
      </c>
      <c r="D34">
        <v>2537</v>
      </c>
      <c r="E34">
        <v>0</v>
      </c>
      <c r="F34">
        <v>199</v>
      </c>
      <c r="G34">
        <v>1</v>
      </c>
      <c r="H34">
        <v>971</v>
      </c>
      <c r="I34">
        <v>4</v>
      </c>
      <c r="J34">
        <v>10200</v>
      </c>
    </row>
    <row r="35" spans="1:10" x14ac:dyDescent="0.25">
      <c r="A35" t="str">
        <f t="shared" si="0"/>
        <v>2018-2019</v>
      </c>
      <c r="B35" t="str">
        <f>"Sileby"</f>
        <v>Sileby</v>
      </c>
      <c r="C35">
        <v>0</v>
      </c>
      <c r="D35">
        <v>2537</v>
      </c>
      <c r="E35">
        <v>0</v>
      </c>
      <c r="F35">
        <v>199</v>
      </c>
      <c r="G35">
        <v>0</v>
      </c>
      <c r="H35">
        <v>971</v>
      </c>
      <c r="I35">
        <v>1</v>
      </c>
      <c r="J35">
        <v>10200</v>
      </c>
    </row>
    <row r="36" spans="1:10" x14ac:dyDescent="0.25">
      <c r="A36" t="str">
        <f t="shared" si="0"/>
        <v>2018-2019</v>
      </c>
      <c r="B36" t="str">
        <f>"South Wigston"</f>
        <v>South Wigston</v>
      </c>
      <c r="C36">
        <v>0</v>
      </c>
      <c r="D36">
        <v>2537</v>
      </c>
      <c r="E36">
        <v>0</v>
      </c>
      <c r="F36">
        <v>199</v>
      </c>
      <c r="G36">
        <v>1</v>
      </c>
      <c r="H36">
        <v>971</v>
      </c>
      <c r="I36">
        <v>3</v>
      </c>
      <c r="J36">
        <v>10200</v>
      </c>
    </row>
    <row r="37" spans="1:10" x14ac:dyDescent="0.25">
      <c r="A37" t="str">
        <f t="shared" si="0"/>
        <v>2018-2019</v>
      </c>
      <c r="B37" t="str">
        <f>"Spinney Hills"</f>
        <v>Spinney Hills</v>
      </c>
      <c r="C37">
        <v>287</v>
      </c>
      <c r="D37">
        <v>2537</v>
      </c>
      <c r="E37">
        <v>8</v>
      </c>
      <c r="F37">
        <v>199</v>
      </c>
      <c r="G37">
        <v>52</v>
      </c>
      <c r="H37">
        <v>971</v>
      </c>
      <c r="I37">
        <v>617</v>
      </c>
      <c r="J37">
        <v>10200</v>
      </c>
    </row>
    <row r="38" spans="1:10" x14ac:dyDescent="0.25">
      <c r="A38" t="str">
        <f t="shared" si="0"/>
        <v>2018-2019</v>
      </c>
      <c r="B38" t="str">
        <f>"Stoneygate"</f>
        <v>Stoneygate</v>
      </c>
      <c r="C38">
        <v>305</v>
      </c>
      <c r="D38">
        <v>2537</v>
      </c>
      <c r="E38">
        <v>8</v>
      </c>
      <c r="F38">
        <v>199</v>
      </c>
      <c r="G38">
        <v>68</v>
      </c>
      <c r="H38">
        <v>971</v>
      </c>
      <c r="I38">
        <v>852</v>
      </c>
      <c r="J38">
        <v>10200</v>
      </c>
    </row>
    <row r="39" spans="1:10" x14ac:dyDescent="0.25">
      <c r="A39" t="str">
        <f t="shared" si="0"/>
        <v>2018-2019</v>
      </c>
      <c r="B39" t="str">
        <f>"Syston East"</f>
        <v>Syston East</v>
      </c>
      <c r="C39">
        <v>0</v>
      </c>
      <c r="D39">
        <v>2537</v>
      </c>
      <c r="E39">
        <v>0</v>
      </c>
      <c r="F39">
        <v>199</v>
      </c>
      <c r="G39">
        <v>0</v>
      </c>
      <c r="H39">
        <v>971</v>
      </c>
      <c r="I39">
        <v>2</v>
      </c>
      <c r="J39">
        <v>10200</v>
      </c>
    </row>
    <row r="40" spans="1:10" x14ac:dyDescent="0.25">
      <c r="A40" t="str">
        <f t="shared" si="0"/>
        <v>2018-2019</v>
      </c>
      <c r="B40" t="str">
        <f>"Thurmaston"</f>
        <v>Thurmaston</v>
      </c>
      <c r="C40">
        <v>0</v>
      </c>
      <c r="D40">
        <v>2537</v>
      </c>
      <c r="E40">
        <v>0</v>
      </c>
      <c r="F40">
        <v>199</v>
      </c>
      <c r="G40">
        <v>0</v>
      </c>
      <c r="H40">
        <v>971</v>
      </c>
      <c r="I40">
        <v>14</v>
      </c>
      <c r="J40">
        <v>10200</v>
      </c>
    </row>
    <row r="41" spans="1:10" x14ac:dyDescent="0.25">
      <c r="A41" t="str">
        <f t="shared" si="0"/>
        <v>2018-2019</v>
      </c>
      <c r="B41" t="str">
        <f>"Thurnby and Houghton"</f>
        <v>Thurnby and Houghton</v>
      </c>
      <c r="C41">
        <v>2</v>
      </c>
      <c r="D41">
        <v>2537</v>
      </c>
      <c r="E41">
        <v>0</v>
      </c>
      <c r="F41">
        <v>199</v>
      </c>
      <c r="G41">
        <v>1</v>
      </c>
      <c r="H41">
        <v>971</v>
      </c>
      <c r="I41">
        <v>3</v>
      </c>
      <c r="J41">
        <v>10200</v>
      </c>
    </row>
    <row r="42" spans="1:10" x14ac:dyDescent="0.25">
      <c r="A42" t="str">
        <f t="shared" si="0"/>
        <v>2018-2019</v>
      </c>
      <c r="B42" t="str">
        <f>"Thurncourt"</f>
        <v>Thurncourt</v>
      </c>
      <c r="C42">
        <v>180</v>
      </c>
      <c r="D42">
        <v>2537</v>
      </c>
      <c r="E42">
        <v>2</v>
      </c>
      <c r="F42">
        <v>199</v>
      </c>
      <c r="G42">
        <v>29</v>
      </c>
      <c r="H42">
        <v>971</v>
      </c>
      <c r="I42">
        <v>442</v>
      </c>
      <c r="J42">
        <v>10200</v>
      </c>
    </row>
    <row r="43" spans="1:10" x14ac:dyDescent="0.25">
      <c r="A43" t="str">
        <f t="shared" si="0"/>
        <v>2018-2019</v>
      </c>
      <c r="B43" t="str">
        <f>"Troon"</f>
        <v>Troon</v>
      </c>
      <c r="C43">
        <v>86</v>
      </c>
      <c r="D43">
        <v>2537</v>
      </c>
      <c r="E43">
        <v>12</v>
      </c>
      <c r="F43">
        <v>199</v>
      </c>
      <c r="G43">
        <v>50</v>
      </c>
      <c r="H43">
        <v>971</v>
      </c>
      <c r="I43">
        <v>495</v>
      </c>
      <c r="J43">
        <v>10200</v>
      </c>
    </row>
    <row r="44" spans="1:10" x14ac:dyDescent="0.25">
      <c r="A44" t="str">
        <f t="shared" si="0"/>
        <v>2018-2019</v>
      </c>
      <c r="B44" t="str">
        <f>"Unknown"</f>
        <v>Unknown</v>
      </c>
      <c r="C44">
        <v>71</v>
      </c>
      <c r="D44">
        <v>2537</v>
      </c>
      <c r="E44">
        <v>10</v>
      </c>
      <c r="F44">
        <v>199</v>
      </c>
      <c r="G44">
        <v>38</v>
      </c>
      <c r="H44">
        <v>971</v>
      </c>
      <c r="I44">
        <v>380</v>
      </c>
      <c r="J44">
        <v>10200</v>
      </c>
    </row>
    <row r="45" spans="1:10" x14ac:dyDescent="0.25">
      <c r="A45" t="str">
        <f t="shared" si="0"/>
        <v>2018-2019</v>
      </c>
      <c r="B45" t="str">
        <f>"Westcotes"</f>
        <v>Westcotes</v>
      </c>
      <c r="C45">
        <v>16</v>
      </c>
      <c r="D45">
        <v>2537</v>
      </c>
      <c r="E45">
        <v>4</v>
      </c>
      <c r="F45">
        <v>199</v>
      </c>
      <c r="G45">
        <v>17</v>
      </c>
      <c r="H45">
        <v>971</v>
      </c>
      <c r="I45">
        <v>154</v>
      </c>
      <c r="J45">
        <v>10200</v>
      </c>
    </row>
    <row r="46" spans="1:10" x14ac:dyDescent="0.25">
      <c r="A46" t="str">
        <f t="shared" si="0"/>
        <v>2018-2019</v>
      </c>
      <c r="B46" t="str">
        <f>"Western"</f>
        <v>Western</v>
      </c>
      <c r="C46">
        <v>46</v>
      </c>
      <c r="D46">
        <v>2537</v>
      </c>
      <c r="E46">
        <v>24</v>
      </c>
      <c r="F46">
        <v>199</v>
      </c>
      <c r="G46">
        <v>54</v>
      </c>
      <c r="H46">
        <v>971</v>
      </c>
      <c r="I46">
        <v>491</v>
      </c>
      <c r="J46">
        <v>10200</v>
      </c>
    </row>
    <row r="47" spans="1:10" x14ac:dyDescent="0.25">
      <c r="A47" t="str">
        <f t="shared" si="0"/>
        <v>2018-2019</v>
      </c>
      <c r="B47" t="str">
        <f>"Wigston Fields"</f>
        <v>Wigston Fields</v>
      </c>
      <c r="C47">
        <v>0</v>
      </c>
      <c r="D47">
        <v>2537</v>
      </c>
      <c r="E47">
        <v>0</v>
      </c>
      <c r="F47">
        <v>199</v>
      </c>
      <c r="G47">
        <v>0</v>
      </c>
      <c r="H47">
        <v>971</v>
      </c>
      <c r="I47">
        <v>2</v>
      </c>
      <c r="J47">
        <v>10200</v>
      </c>
    </row>
    <row r="48" spans="1:10" x14ac:dyDescent="0.25">
      <c r="A48" t="str">
        <f t="shared" si="0"/>
        <v>2018-2019</v>
      </c>
      <c r="B48" t="str">
        <f>"Wigston St Wolstan's"</f>
        <v>Wigston St Wolstan's</v>
      </c>
      <c r="C48">
        <v>0</v>
      </c>
      <c r="D48">
        <v>2537</v>
      </c>
      <c r="E48">
        <v>0</v>
      </c>
      <c r="F48">
        <v>199</v>
      </c>
      <c r="G48">
        <v>0</v>
      </c>
      <c r="H48">
        <v>971</v>
      </c>
      <c r="I48">
        <v>3</v>
      </c>
      <c r="J48">
        <v>10200</v>
      </c>
    </row>
    <row r="49" spans="1:10" x14ac:dyDescent="0.25">
      <c r="A49" t="str">
        <f t="shared" si="0"/>
        <v>2018-2019</v>
      </c>
      <c r="B49" t="str">
        <f>"Winstanley"</f>
        <v>Winstanley</v>
      </c>
      <c r="C49">
        <v>0</v>
      </c>
      <c r="D49">
        <v>2537</v>
      </c>
      <c r="E49">
        <v>0</v>
      </c>
      <c r="F49">
        <v>199</v>
      </c>
      <c r="G49">
        <v>0</v>
      </c>
      <c r="H49">
        <v>971</v>
      </c>
      <c r="I49">
        <v>5</v>
      </c>
      <c r="J49">
        <v>10200</v>
      </c>
    </row>
    <row r="50" spans="1:10" x14ac:dyDescent="0.25">
      <c r="A50" t="str">
        <f t="shared" si="0"/>
        <v>2018-2019</v>
      </c>
      <c r="B50" t="str">
        <f>"Wycliffe"</f>
        <v>Wycliffe</v>
      </c>
      <c r="C50">
        <v>84</v>
      </c>
      <c r="D50">
        <v>2537</v>
      </c>
      <c r="E50">
        <v>6</v>
      </c>
      <c r="F50">
        <v>199</v>
      </c>
      <c r="G50">
        <v>54</v>
      </c>
      <c r="H50">
        <v>971</v>
      </c>
      <c r="I50">
        <v>596</v>
      </c>
      <c r="J50">
        <v>10200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"/>
  <sheetViews>
    <sheetView workbookViewId="0"/>
  </sheetViews>
  <sheetFormatPr defaultRowHeight="15" x14ac:dyDescent="0.25"/>
  <cols>
    <col min="1" max="1" width="9.7109375" bestFit="1" customWidth="1"/>
    <col min="2" max="2" width="30.7109375" bestFit="1" customWidth="1"/>
    <col min="3" max="3" width="7.42578125" bestFit="1" customWidth="1"/>
    <col min="4" max="4" width="12.5703125" bestFit="1" customWidth="1"/>
    <col min="5" max="5" width="7.42578125" bestFit="1" customWidth="1"/>
    <col min="6" max="6" width="12.5703125" bestFit="1" customWidth="1"/>
    <col min="7" max="7" width="7.42578125" bestFit="1" customWidth="1"/>
    <col min="8" max="8" width="12.5703125" bestFit="1" customWidth="1"/>
    <col min="9" max="9" width="18.7109375" bestFit="1" customWidth="1"/>
    <col min="10" max="10" width="24" bestFit="1" customWidth="1"/>
  </cols>
  <sheetData>
    <row r="1" spans="1:10" x14ac:dyDescent="0.25">
      <c r="A1" t="str">
        <f>"ac_year"</f>
        <v>ac_year</v>
      </c>
      <c r="B1" t="str">
        <f>"political_ward"</f>
        <v>political_ward</v>
      </c>
      <c r="C1" t="str">
        <f>"b_code"</f>
        <v>b_code</v>
      </c>
      <c r="D1" t="str">
        <f>"total_b_code"</f>
        <v>total_b_code</v>
      </c>
      <c r="E1" t="str">
        <f>"d_code"</f>
        <v>d_code</v>
      </c>
      <c r="F1" t="str">
        <f>"total_d_code"</f>
        <v>total_d_code</v>
      </c>
      <c r="G1" t="str">
        <f>"e_code"</f>
        <v>e_code</v>
      </c>
      <c r="H1" t="str">
        <f>"total_e_code"</f>
        <v>total_e_code</v>
      </c>
      <c r="I1" t="str">
        <f>"cheimrstgnou_code"</f>
        <v>cheimrstgnou_code</v>
      </c>
      <c r="J1" t="str">
        <f>"total_cheimrstgnou_code"</f>
        <v>total_cheimrstgnou_code</v>
      </c>
    </row>
    <row r="2" spans="1:10" x14ac:dyDescent="0.25">
      <c r="A2" t="str">
        <f t="shared" ref="A2:A42" si="0">"2019-2020"</f>
        <v>2019-2020</v>
      </c>
      <c r="B2" t="str">
        <f>"Abbey"</f>
        <v>Abbey</v>
      </c>
      <c r="C2">
        <v>39</v>
      </c>
      <c r="D2">
        <v>1023</v>
      </c>
      <c r="E2">
        <v>13</v>
      </c>
      <c r="F2">
        <v>172</v>
      </c>
      <c r="G2">
        <v>33</v>
      </c>
      <c r="H2">
        <v>707</v>
      </c>
      <c r="I2">
        <v>347</v>
      </c>
      <c r="J2">
        <v>5297</v>
      </c>
    </row>
    <row r="3" spans="1:10" x14ac:dyDescent="0.25">
      <c r="A3" t="str">
        <f t="shared" si="0"/>
        <v>2019-2020</v>
      </c>
      <c r="B3" t="str">
        <f>"Aylestone"</f>
        <v>Aylestone</v>
      </c>
      <c r="C3">
        <v>5</v>
      </c>
      <c r="D3">
        <v>1023</v>
      </c>
      <c r="E3">
        <v>2</v>
      </c>
      <c r="F3">
        <v>172</v>
      </c>
      <c r="G3">
        <v>12</v>
      </c>
      <c r="H3">
        <v>707</v>
      </c>
      <c r="I3">
        <v>48</v>
      </c>
      <c r="J3">
        <v>5297</v>
      </c>
    </row>
    <row r="4" spans="1:10" x14ac:dyDescent="0.25">
      <c r="A4" t="str">
        <f t="shared" si="0"/>
        <v>2019-2020</v>
      </c>
      <c r="B4" t="str">
        <f>"Beaumont Leys"</f>
        <v>Beaumont Leys</v>
      </c>
      <c r="C4">
        <v>62</v>
      </c>
      <c r="D4">
        <v>1023</v>
      </c>
      <c r="E4">
        <v>15</v>
      </c>
      <c r="F4">
        <v>172</v>
      </c>
      <c r="G4">
        <v>37</v>
      </c>
      <c r="H4">
        <v>707</v>
      </c>
      <c r="I4">
        <v>305</v>
      </c>
      <c r="J4">
        <v>5297</v>
      </c>
    </row>
    <row r="5" spans="1:10" x14ac:dyDescent="0.25">
      <c r="A5" t="str">
        <f t="shared" si="0"/>
        <v>2019-2020</v>
      </c>
      <c r="B5" t="str">
        <f>"Belgrave"</f>
        <v>Belgrave</v>
      </c>
      <c r="C5">
        <v>7</v>
      </c>
      <c r="D5">
        <v>1023</v>
      </c>
      <c r="E5">
        <v>1</v>
      </c>
      <c r="F5">
        <v>172</v>
      </c>
      <c r="G5">
        <v>14</v>
      </c>
      <c r="H5">
        <v>707</v>
      </c>
      <c r="I5">
        <v>225</v>
      </c>
      <c r="J5">
        <v>5297</v>
      </c>
    </row>
    <row r="6" spans="1:10" x14ac:dyDescent="0.25">
      <c r="A6" t="str">
        <f t="shared" si="0"/>
        <v>2019-2020</v>
      </c>
      <c r="B6" t="str">
        <f>"Birstall Wanlip"</f>
        <v>Birstall Wanlip</v>
      </c>
      <c r="C6">
        <v>0</v>
      </c>
      <c r="D6">
        <v>1023</v>
      </c>
      <c r="E6">
        <v>0</v>
      </c>
      <c r="F6">
        <v>172</v>
      </c>
      <c r="G6">
        <v>0</v>
      </c>
      <c r="H6">
        <v>707</v>
      </c>
      <c r="I6">
        <v>7</v>
      </c>
      <c r="J6">
        <v>5297</v>
      </c>
    </row>
    <row r="7" spans="1:10" x14ac:dyDescent="0.25">
      <c r="A7" t="str">
        <f t="shared" si="0"/>
        <v>2019-2020</v>
      </c>
      <c r="B7" t="str">
        <f>"Birstall Watermead"</f>
        <v>Birstall Watermead</v>
      </c>
      <c r="C7">
        <v>0</v>
      </c>
      <c r="D7">
        <v>1023</v>
      </c>
      <c r="E7">
        <v>0</v>
      </c>
      <c r="F7">
        <v>172</v>
      </c>
      <c r="G7">
        <v>0</v>
      </c>
      <c r="H7">
        <v>707</v>
      </c>
      <c r="I7">
        <v>3</v>
      </c>
      <c r="J7">
        <v>5297</v>
      </c>
    </row>
    <row r="8" spans="1:10" x14ac:dyDescent="0.25">
      <c r="A8" t="str">
        <f t="shared" si="0"/>
        <v>2019-2020</v>
      </c>
      <c r="B8" t="str">
        <f>"Blaby South"</f>
        <v>Blaby South</v>
      </c>
      <c r="C8">
        <v>1</v>
      </c>
      <c r="D8">
        <v>1023</v>
      </c>
      <c r="E8">
        <v>0</v>
      </c>
      <c r="F8">
        <v>172</v>
      </c>
      <c r="G8">
        <v>0</v>
      </c>
      <c r="H8">
        <v>707</v>
      </c>
      <c r="I8">
        <v>1</v>
      </c>
      <c r="J8">
        <v>5297</v>
      </c>
    </row>
    <row r="9" spans="1:10" x14ac:dyDescent="0.25">
      <c r="A9" t="str">
        <f t="shared" si="0"/>
        <v>2019-2020</v>
      </c>
      <c r="B9" t="str">
        <f>"Braunstone Park &amp; Rowley Fields"</f>
        <v>Braunstone Park &amp; Rowley Fields</v>
      </c>
      <c r="C9">
        <v>31</v>
      </c>
      <c r="D9">
        <v>1023</v>
      </c>
      <c r="E9">
        <v>18</v>
      </c>
      <c r="F9">
        <v>172</v>
      </c>
      <c r="G9">
        <v>57</v>
      </c>
      <c r="H9">
        <v>707</v>
      </c>
      <c r="I9">
        <v>340</v>
      </c>
      <c r="J9">
        <v>5297</v>
      </c>
    </row>
    <row r="10" spans="1:10" x14ac:dyDescent="0.25">
      <c r="A10" t="str">
        <f t="shared" si="0"/>
        <v>2019-2020</v>
      </c>
      <c r="B10" t="str">
        <f>"Castle"</f>
        <v>Castle</v>
      </c>
      <c r="C10">
        <v>4</v>
      </c>
      <c r="D10">
        <v>1023</v>
      </c>
      <c r="E10">
        <v>0</v>
      </c>
      <c r="F10">
        <v>172</v>
      </c>
      <c r="G10">
        <v>4</v>
      </c>
      <c r="H10">
        <v>707</v>
      </c>
      <c r="I10">
        <v>48</v>
      </c>
      <c r="J10">
        <v>5297</v>
      </c>
    </row>
    <row r="11" spans="1:10" x14ac:dyDescent="0.25">
      <c r="A11" t="str">
        <f t="shared" si="0"/>
        <v>2019-2020</v>
      </c>
      <c r="B11" t="str">
        <f>"Countesthorpe"</f>
        <v>Countesthorpe</v>
      </c>
      <c r="C11">
        <v>0</v>
      </c>
      <c r="D11">
        <v>1023</v>
      </c>
      <c r="E11">
        <v>0</v>
      </c>
      <c r="F11">
        <v>172</v>
      </c>
      <c r="G11">
        <v>1</v>
      </c>
      <c r="H11">
        <v>707</v>
      </c>
      <c r="I11">
        <v>1</v>
      </c>
      <c r="J11">
        <v>5297</v>
      </c>
    </row>
    <row r="12" spans="1:10" x14ac:dyDescent="0.25">
      <c r="A12" t="str">
        <f t="shared" si="0"/>
        <v>2019-2020</v>
      </c>
      <c r="B12" t="str">
        <f>"Ellis"</f>
        <v>Ellis</v>
      </c>
      <c r="C12">
        <v>0</v>
      </c>
      <c r="D12">
        <v>1023</v>
      </c>
      <c r="E12">
        <v>0</v>
      </c>
      <c r="F12">
        <v>172</v>
      </c>
      <c r="G12">
        <v>0</v>
      </c>
      <c r="H12">
        <v>707</v>
      </c>
      <c r="I12">
        <v>4</v>
      </c>
      <c r="J12">
        <v>5297</v>
      </c>
    </row>
    <row r="13" spans="1:10" x14ac:dyDescent="0.25">
      <c r="A13" t="str">
        <f t="shared" si="0"/>
        <v>2019-2020</v>
      </c>
      <c r="B13" t="str">
        <f>"Evington"</f>
        <v>Evington</v>
      </c>
      <c r="C13">
        <v>51</v>
      </c>
      <c r="D13">
        <v>1023</v>
      </c>
      <c r="E13">
        <v>5</v>
      </c>
      <c r="F13">
        <v>172</v>
      </c>
      <c r="G13">
        <v>37</v>
      </c>
      <c r="H13">
        <v>707</v>
      </c>
      <c r="I13">
        <v>251</v>
      </c>
      <c r="J13">
        <v>5297</v>
      </c>
    </row>
    <row r="14" spans="1:10" x14ac:dyDescent="0.25">
      <c r="A14" t="str">
        <f t="shared" si="0"/>
        <v>2019-2020</v>
      </c>
      <c r="B14" t="str">
        <f>"Eyres Monsell"</f>
        <v>Eyres Monsell</v>
      </c>
      <c r="C14">
        <v>23</v>
      </c>
      <c r="D14">
        <v>1023</v>
      </c>
      <c r="E14">
        <v>5</v>
      </c>
      <c r="F14">
        <v>172</v>
      </c>
      <c r="G14">
        <v>28</v>
      </c>
      <c r="H14">
        <v>707</v>
      </c>
      <c r="I14">
        <v>94</v>
      </c>
      <c r="J14">
        <v>5297</v>
      </c>
    </row>
    <row r="15" spans="1:10" x14ac:dyDescent="0.25">
      <c r="A15" t="str">
        <f t="shared" si="0"/>
        <v>2019-2020</v>
      </c>
      <c r="B15" t="str">
        <f>"Fairestone"</f>
        <v>Fairestone</v>
      </c>
      <c r="C15">
        <v>0</v>
      </c>
      <c r="D15">
        <v>1023</v>
      </c>
      <c r="E15">
        <v>0</v>
      </c>
      <c r="F15">
        <v>172</v>
      </c>
      <c r="G15">
        <v>0</v>
      </c>
      <c r="H15">
        <v>707</v>
      </c>
      <c r="I15">
        <v>1</v>
      </c>
      <c r="J15">
        <v>5297</v>
      </c>
    </row>
    <row r="16" spans="1:10" x14ac:dyDescent="0.25">
      <c r="A16" t="str">
        <f t="shared" si="0"/>
        <v>2019-2020</v>
      </c>
      <c r="B16" t="str">
        <f>"Fosse"</f>
        <v>Fosse</v>
      </c>
      <c r="C16">
        <v>23</v>
      </c>
      <c r="D16">
        <v>1023</v>
      </c>
      <c r="E16">
        <v>10</v>
      </c>
      <c r="F16">
        <v>172</v>
      </c>
      <c r="G16">
        <v>24</v>
      </c>
      <c r="H16">
        <v>707</v>
      </c>
      <c r="I16">
        <v>186</v>
      </c>
      <c r="J16">
        <v>5297</v>
      </c>
    </row>
    <row r="17" spans="1:10" x14ac:dyDescent="0.25">
      <c r="A17" t="str">
        <f t="shared" si="0"/>
        <v>2019-2020</v>
      </c>
      <c r="B17" t="str">
        <f>"Glen"</f>
        <v>Glen</v>
      </c>
      <c r="C17">
        <v>0</v>
      </c>
      <c r="D17">
        <v>1023</v>
      </c>
      <c r="E17">
        <v>0</v>
      </c>
      <c r="F17">
        <v>172</v>
      </c>
      <c r="G17">
        <v>0</v>
      </c>
      <c r="H17">
        <v>707</v>
      </c>
      <c r="I17">
        <v>2</v>
      </c>
      <c r="J17">
        <v>5297</v>
      </c>
    </row>
    <row r="18" spans="1:10" x14ac:dyDescent="0.25">
      <c r="A18" t="str">
        <f t="shared" si="0"/>
        <v>2019-2020</v>
      </c>
      <c r="B18" t="str">
        <f>"Humberstone &amp; Hamilton"</f>
        <v>Humberstone &amp; Hamilton</v>
      </c>
      <c r="C18">
        <v>36</v>
      </c>
      <c r="D18">
        <v>1023</v>
      </c>
      <c r="E18">
        <v>9</v>
      </c>
      <c r="F18">
        <v>172</v>
      </c>
      <c r="G18">
        <v>67</v>
      </c>
      <c r="H18">
        <v>707</v>
      </c>
      <c r="I18">
        <v>336</v>
      </c>
      <c r="J18">
        <v>5297</v>
      </c>
    </row>
    <row r="19" spans="1:10" x14ac:dyDescent="0.25">
      <c r="A19" t="str">
        <f t="shared" si="0"/>
        <v>2019-2020</v>
      </c>
      <c r="B19" t="str">
        <f>"Knighton"</f>
        <v>Knighton</v>
      </c>
      <c r="C19">
        <v>13</v>
      </c>
      <c r="D19">
        <v>1023</v>
      </c>
      <c r="E19">
        <v>3</v>
      </c>
      <c r="F19">
        <v>172</v>
      </c>
      <c r="G19">
        <v>12</v>
      </c>
      <c r="H19">
        <v>707</v>
      </c>
      <c r="I19">
        <v>87</v>
      </c>
      <c r="J19">
        <v>5297</v>
      </c>
    </row>
    <row r="20" spans="1:10" x14ac:dyDescent="0.25">
      <c r="A20" t="str">
        <f t="shared" si="0"/>
        <v>2019-2020</v>
      </c>
      <c r="B20" t="str">
        <f>"Leicestershire"</f>
        <v>Leicestershire</v>
      </c>
      <c r="C20">
        <v>0</v>
      </c>
      <c r="D20">
        <v>1023</v>
      </c>
      <c r="E20">
        <v>0</v>
      </c>
      <c r="F20">
        <v>172</v>
      </c>
      <c r="G20">
        <v>0</v>
      </c>
      <c r="H20">
        <v>707</v>
      </c>
      <c r="I20">
        <v>1</v>
      </c>
      <c r="J20">
        <v>5297</v>
      </c>
    </row>
    <row r="21" spans="1:10" x14ac:dyDescent="0.25">
      <c r="A21" t="str">
        <f t="shared" si="0"/>
        <v>2019-2020</v>
      </c>
      <c r="B21" t="str">
        <f>"Millfield"</f>
        <v>Millfield</v>
      </c>
      <c r="C21">
        <v>0</v>
      </c>
      <c r="D21">
        <v>1023</v>
      </c>
      <c r="E21">
        <v>0</v>
      </c>
      <c r="F21">
        <v>172</v>
      </c>
      <c r="G21">
        <v>1</v>
      </c>
      <c r="H21">
        <v>707</v>
      </c>
      <c r="I21">
        <v>1</v>
      </c>
      <c r="J21">
        <v>5297</v>
      </c>
    </row>
    <row r="22" spans="1:10" x14ac:dyDescent="0.25">
      <c r="A22" t="str">
        <f t="shared" si="0"/>
        <v>2019-2020</v>
      </c>
      <c r="B22" t="str">
        <f>"Muxloe"</f>
        <v>Muxloe</v>
      </c>
      <c r="C22">
        <v>0</v>
      </c>
      <c r="D22">
        <v>1023</v>
      </c>
      <c r="E22">
        <v>0</v>
      </c>
      <c r="F22">
        <v>172</v>
      </c>
      <c r="G22">
        <v>0</v>
      </c>
      <c r="H22">
        <v>707</v>
      </c>
      <c r="I22">
        <v>1</v>
      </c>
      <c r="J22">
        <v>5297</v>
      </c>
    </row>
    <row r="23" spans="1:10" x14ac:dyDescent="0.25">
      <c r="A23" t="str">
        <f t="shared" si="0"/>
        <v>2019-2020</v>
      </c>
      <c r="B23" t="str">
        <f>"North Evington"</f>
        <v>North Evington</v>
      </c>
      <c r="C23">
        <v>72</v>
      </c>
      <c r="D23">
        <v>1023</v>
      </c>
      <c r="E23">
        <v>8</v>
      </c>
      <c r="F23">
        <v>172</v>
      </c>
      <c r="G23">
        <v>48</v>
      </c>
      <c r="H23">
        <v>707</v>
      </c>
      <c r="I23">
        <v>353</v>
      </c>
      <c r="J23">
        <v>5297</v>
      </c>
    </row>
    <row r="24" spans="1:10" x14ac:dyDescent="0.25">
      <c r="A24" t="str">
        <f t="shared" si="0"/>
        <v>2019-2020</v>
      </c>
      <c r="B24" t="str">
        <f>"Oadby Grange"</f>
        <v>Oadby Grange</v>
      </c>
      <c r="C24">
        <v>0</v>
      </c>
      <c r="D24">
        <v>1023</v>
      </c>
      <c r="E24">
        <v>0</v>
      </c>
      <c r="F24">
        <v>172</v>
      </c>
      <c r="G24">
        <v>1</v>
      </c>
      <c r="H24">
        <v>707</v>
      </c>
      <c r="I24">
        <v>2</v>
      </c>
      <c r="J24">
        <v>5297</v>
      </c>
    </row>
    <row r="25" spans="1:10" x14ac:dyDescent="0.25">
      <c r="A25" t="str">
        <f t="shared" si="0"/>
        <v>2019-2020</v>
      </c>
      <c r="B25" t="str">
        <f>"Ravenhurst and Fosse"</f>
        <v>Ravenhurst and Fosse</v>
      </c>
      <c r="C25">
        <v>0</v>
      </c>
      <c r="D25">
        <v>1023</v>
      </c>
      <c r="E25">
        <v>1</v>
      </c>
      <c r="F25">
        <v>172</v>
      </c>
      <c r="G25">
        <v>3</v>
      </c>
      <c r="H25">
        <v>707</v>
      </c>
      <c r="I25">
        <v>3</v>
      </c>
      <c r="J25">
        <v>5297</v>
      </c>
    </row>
    <row r="26" spans="1:10" x14ac:dyDescent="0.25">
      <c r="A26" t="str">
        <f t="shared" si="0"/>
        <v>2019-2020</v>
      </c>
      <c r="B26" t="str">
        <f>"Rushey Mead"</f>
        <v>Rushey Mead</v>
      </c>
      <c r="C26">
        <v>8</v>
      </c>
      <c r="D26">
        <v>1023</v>
      </c>
      <c r="E26">
        <v>5</v>
      </c>
      <c r="F26">
        <v>172</v>
      </c>
      <c r="G26">
        <v>16</v>
      </c>
      <c r="H26">
        <v>707</v>
      </c>
      <c r="I26">
        <v>235</v>
      </c>
      <c r="J26">
        <v>5297</v>
      </c>
    </row>
    <row r="27" spans="1:10" x14ac:dyDescent="0.25">
      <c r="A27" t="str">
        <f t="shared" si="0"/>
        <v>2019-2020</v>
      </c>
      <c r="B27" t="str">
        <f>"Saffron"</f>
        <v>Saffron</v>
      </c>
      <c r="C27">
        <v>21</v>
      </c>
      <c r="D27">
        <v>1023</v>
      </c>
      <c r="E27">
        <v>9</v>
      </c>
      <c r="F27">
        <v>172</v>
      </c>
      <c r="G27">
        <v>45</v>
      </c>
      <c r="H27">
        <v>707</v>
      </c>
      <c r="I27">
        <v>189</v>
      </c>
      <c r="J27">
        <v>5297</v>
      </c>
    </row>
    <row r="28" spans="1:10" x14ac:dyDescent="0.25">
      <c r="A28" t="str">
        <f t="shared" si="0"/>
        <v>2019-2020</v>
      </c>
      <c r="B28" t="str">
        <f>"Saxondale"</f>
        <v>Saxondale</v>
      </c>
      <c r="C28">
        <v>0</v>
      </c>
      <c r="D28">
        <v>1023</v>
      </c>
      <c r="E28">
        <v>0</v>
      </c>
      <c r="F28">
        <v>172</v>
      </c>
      <c r="G28">
        <v>0</v>
      </c>
      <c r="H28">
        <v>707</v>
      </c>
      <c r="I28">
        <v>1</v>
      </c>
      <c r="J28">
        <v>5297</v>
      </c>
    </row>
    <row r="29" spans="1:10" x14ac:dyDescent="0.25">
      <c r="A29" t="str">
        <f t="shared" si="0"/>
        <v>2019-2020</v>
      </c>
      <c r="B29" t="str">
        <f>"South Wigston"</f>
        <v>South Wigston</v>
      </c>
      <c r="C29">
        <v>0</v>
      </c>
      <c r="D29">
        <v>1023</v>
      </c>
      <c r="E29">
        <v>0</v>
      </c>
      <c r="F29">
        <v>172</v>
      </c>
      <c r="G29">
        <v>0</v>
      </c>
      <c r="H29">
        <v>707</v>
      </c>
      <c r="I29">
        <v>1</v>
      </c>
      <c r="J29">
        <v>5297</v>
      </c>
    </row>
    <row r="30" spans="1:10" x14ac:dyDescent="0.25">
      <c r="A30" t="str">
        <f t="shared" si="0"/>
        <v>2019-2020</v>
      </c>
      <c r="B30" t="str">
        <f>"Spinney Hills"</f>
        <v>Spinney Hills</v>
      </c>
      <c r="C30">
        <v>196</v>
      </c>
      <c r="D30">
        <v>1023</v>
      </c>
      <c r="E30">
        <v>2</v>
      </c>
      <c r="F30">
        <v>172</v>
      </c>
      <c r="G30">
        <v>22</v>
      </c>
      <c r="H30">
        <v>707</v>
      </c>
      <c r="I30">
        <v>294</v>
      </c>
      <c r="J30">
        <v>5297</v>
      </c>
    </row>
    <row r="31" spans="1:10" x14ac:dyDescent="0.25">
      <c r="A31" t="str">
        <f t="shared" si="0"/>
        <v>2019-2020</v>
      </c>
      <c r="B31" t="str">
        <f>"Stoneygate"</f>
        <v>Stoneygate</v>
      </c>
      <c r="C31">
        <v>250</v>
      </c>
      <c r="D31">
        <v>1023</v>
      </c>
      <c r="E31">
        <v>6</v>
      </c>
      <c r="F31">
        <v>172</v>
      </c>
      <c r="G31">
        <v>46</v>
      </c>
      <c r="H31">
        <v>707</v>
      </c>
      <c r="I31">
        <v>480</v>
      </c>
      <c r="J31">
        <v>5297</v>
      </c>
    </row>
    <row r="32" spans="1:10" x14ac:dyDescent="0.25">
      <c r="A32" t="str">
        <f t="shared" si="0"/>
        <v>2019-2020</v>
      </c>
      <c r="B32" t="str">
        <f>"Syston East"</f>
        <v>Syston East</v>
      </c>
      <c r="C32">
        <v>0</v>
      </c>
      <c r="D32">
        <v>1023</v>
      </c>
      <c r="E32">
        <v>0</v>
      </c>
      <c r="F32">
        <v>172</v>
      </c>
      <c r="G32">
        <v>0</v>
      </c>
      <c r="H32">
        <v>707</v>
      </c>
      <c r="I32">
        <v>1</v>
      </c>
      <c r="J32">
        <v>5297</v>
      </c>
    </row>
    <row r="33" spans="1:10" x14ac:dyDescent="0.25">
      <c r="A33" t="str">
        <f t="shared" si="0"/>
        <v>2019-2020</v>
      </c>
      <c r="B33" t="str">
        <f>"Syston West"</f>
        <v>Syston West</v>
      </c>
      <c r="C33">
        <v>2</v>
      </c>
      <c r="D33">
        <v>1023</v>
      </c>
      <c r="E33">
        <v>0</v>
      </c>
      <c r="F33">
        <v>172</v>
      </c>
      <c r="G33">
        <v>0</v>
      </c>
      <c r="H33">
        <v>707</v>
      </c>
      <c r="I33">
        <v>2</v>
      </c>
      <c r="J33">
        <v>5297</v>
      </c>
    </row>
    <row r="34" spans="1:10" x14ac:dyDescent="0.25">
      <c r="A34" t="str">
        <f t="shared" si="0"/>
        <v>2019-2020</v>
      </c>
      <c r="B34" t="str">
        <f>"Thurmaston"</f>
        <v>Thurmaston</v>
      </c>
      <c r="C34">
        <v>0</v>
      </c>
      <c r="D34">
        <v>1023</v>
      </c>
      <c r="E34">
        <v>1</v>
      </c>
      <c r="F34">
        <v>172</v>
      </c>
      <c r="G34">
        <v>1</v>
      </c>
      <c r="H34">
        <v>707</v>
      </c>
      <c r="I34">
        <v>6</v>
      </c>
      <c r="J34">
        <v>5297</v>
      </c>
    </row>
    <row r="35" spans="1:10" x14ac:dyDescent="0.25">
      <c r="A35" t="str">
        <f t="shared" si="0"/>
        <v>2019-2020</v>
      </c>
      <c r="B35" t="str">
        <f>"Thurncourt"</f>
        <v>Thurncourt</v>
      </c>
      <c r="C35">
        <v>27</v>
      </c>
      <c r="D35">
        <v>1023</v>
      </c>
      <c r="E35">
        <v>9</v>
      </c>
      <c r="F35">
        <v>172</v>
      </c>
      <c r="G35">
        <v>52</v>
      </c>
      <c r="H35">
        <v>707</v>
      </c>
      <c r="I35">
        <v>235</v>
      </c>
      <c r="J35">
        <v>5297</v>
      </c>
    </row>
    <row r="36" spans="1:10" x14ac:dyDescent="0.25">
      <c r="A36" t="str">
        <f t="shared" si="0"/>
        <v>2019-2020</v>
      </c>
      <c r="B36" t="str">
        <f>"Troon"</f>
        <v>Troon</v>
      </c>
      <c r="C36">
        <v>39</v>
      </c>
      <c r="D36">
        <v>1023</v>
      </c>
      <c r="E36">
        <v>7</v>
      </c>
      <c r="F36">
        <v>172</v>
      </c>
      <c r="G36">
        <v>28</v>
      </c>
      <c r="H36">
        <v>707</v>
      </c>
      <c r="I36">
        <v>271</v>
      </c>
      <c r="J36">
        <v>5297</v>
      </c>
    </row>
    <row r="37" spans="1:10" x14ac:dyDescent="0.25">
      <c r="A37" t="str">
        <f t="shared" si="0"/>
        <v>2019-2020</v>
      </c>
      <c r="B37" t="str">
        <f>"Unknown"</f>
        <v>Unknown</v>
      </c>
      <c r="C37">
        <v>32</v>
      </c>
      <c r="D37">
        <v>1023</v>
      </c>
      <c r="E37">
        <v>14</v>
      </c>
      <c r="F37">
        <v>172</v>
      </c>
      <c r="G37">
        <v>26</v>
      </c>
      <c r="H37">
        <v>707</v>
      </c>
      <c r="I37">
        <v>232</v>
      </c>
      <c r="J37">
        <v>5297</v>
      </c>
    </row>
    <row r="38" spans="1:10" x14ac:dyDescent="0.25">
      <c r="A38" t="str">
        <f t="shared" si="0"/>
        <v>2019-2020</v>
      </c>
      <c r="B38" t="str">
        <f>"Westcotes"</f>
        <v>Westcotes</v>
      </c>
      <c r="C38">
        <v>6</v>
      </c>
      <c r="D38">
        <v>1023</v>
      </c>
      <c r="E38">
        <v>2</v>
      </c>
      <c r="F38">
        <v>172</v>
      </c>
      <c r="G38">
        <v>12</v>
      </c>
      <c r="H38">
        <v>707</v>
      </c>
      <c r="I38">
        <v>85</v>
      </c>
      <c r="J38">
        <v>5297</v>
      </c>
    </row>
    <row r="39" spans="1:10" x14ac:dyDescent="0.25">
      <c r="A39" t="str">
        <f t="shared" si="0"/>
        <v>2019-2020</v>
      </c>
      <c r="B39" t="str">
        <f>"Western"</f>
        <v>Western</v>
      </c>
      <c r="C39">
        <v>39</v>
      </c>
      <c r="D39">
        <v>1023</v>
      </c>
      <c r="E39">
        <v>19</v>
      </c>
      <c r="F39">
        <v>172</v>
      </c>
      <c r="G39">
        <v>41</v>
      </c>
      <c r="H39">
        <v>707</v>
      </c>
      <c r="I39">
        <v>306</v>
      </c>
      <c r="J39">
        <v>5297</v>
      </c>
    </row>
    <row r="40" spans="1:10" x14ac:dyDescent="0.25">
      <c r="A40" t="str">
        <f t="shared" si="0"/>
        <v>2019-2020</v>
      </c>
      <c r="B40" t="str">
        <f>"Wigston Fields"</f>
        <v>Wigston Fields</v>
      </c>
      <c r="C40">
        <v>0</v>
      </c>
      <c r="D40">
        <v>1023</v>
      </c>
      <c r="E40">
        <v>0</v>
      </c>
      <c r="F40">
        <v>172</v>
      </c>
      <c r="G40">
        <v>1</v>
      </c>
      <c r="H40">
        <v>707</v>
      </c>
      <c r="I40">
        <v>5</v>
      </c>
      <c r="J40">
        <v>5297</v>
      </c>
    </row>
    <row r="41" spans="1:10" x14ac:dyDescent="0.25">
      <c r="A41" t="str">
        <f t="shared" si="0"/>
        <v>2019-2020</v>
      </c>
      <c r="B41" t="str">
        <f>"Winstanley"</f>
        <v>Winstanley</v>
      </c>
      <c r="C41">
        <v>0</v>
      </c>
      <c r="D41">
        <v>1023</v>
      </c>
      <c r="E41">
        <v>0</v>
      </c>
      <c r="F41">
        <v>172</v>
      </c>
      <c r="G41">
        <v>1</v>
      </c>
      <c r="H41">
        <v>707</v>
      </c>
      <c r="I41">
        <v>6</v>
      </c>
      <c r="J41">
        <v>5297</v>
      </c>
    </row>
    <row r="42" spans="1:10" x14ac:dyDescent="0.25">
      <c r="A42" t="str">
        <f t="shared" si="0"/>
        <v>2019-2020</v>
      </c>
      <c r="B42" t="str">
        <f>"Wycliffe"</f>
        <v>Wycliffe</v>
      </c>
      <c r="C42">
        <v>36</v>
      </c>
      <c r="D42">
        <v>1023</v>
      </c>
      <c r="E42">
        <v>8</v>
      </c>
      <c r="F42">
        <v>172</v>
      </c>
      <c r="G42">
        <v>37</v>
      </c>
      <c r="H42">
        <v>707</v>
      </c>
      <c r="I42">
        <v>301</v>
      </c>
      <c r="J42">
        <v>5297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workbookViewId="0"/>
  </sheetViews>
  <sheetFormatPr defaultRowHeight="15" x14ac:dyDescent="0.25"/>
  <cols>
    <col min="1" max="1" width="9.7109375" bestFit="1" customWidth="1"/>
    <col min="2" max="2" width="30.7109375" bestFit="1" customWidth="1"/>
    <col min="3" max="3" width="7.42578125" bestFit="1" customWidth="1"/>
    <col min="4" max="4" width="12.5703125" bestFit="1" customWidth="1"/>
    <col min="5" max="5" width="7.42578125" bestFit="1" customWidth="1"/>
    <col min="6" max="6" width="12.5703125" bestFit="1" customWidth="1"/>
    <col min="7" max="7" width="7.42578125" bestFit="1" customWidth="1"/>
    <col min="8" max="8" width="12.5703125" bestFit="1" customWidth="1"/>
    <col min="9" max="9" width="18.7109375" bestFit="1" customWidth="1"/>
    <col min="10" max="10" width="24" bestFit="1" customWidth="1"/>
  </cols>
  <sheetData>
    <row r="1" spans="1:10" x14ac:dyDescent="0.25">
      <c r="A1" t="str">
        <f>"ac_year"</f>
        <v>ac_year</v>
      </c>
      <c r="B1" t="str">
        <f>"political_ward"</f>
        <v>political_ward</v>
      </c>
      <c r="C1" t="str">
        <f>"b_code"</f>
        <v>b_code</v>
      </c>
      <c r="D1" t="str">
        <f>"total_b_code"</f>
        <v>total_b_code</v>
      </c>
      <c r="E1" t="str">
        <f>"d_code"</f>
        <v>d_code</v>
      </c>
      <c r="F1" t="str">
        <f>"total_d_code"</f>
        <v>total_d_code</v>
      </c>
      <c r="G1" t="str">
        <f>"e_code"</f>
        <v>e_code</v>
      </c>
      <c r="H1" t="str">
        <f>"total_e_code"</f>
        <v>total_e_code</v>
      </c>
      <c r="I1" t="str">
        <f>"cheimrstgnou_code"</f>
        <v>cheimrstgnou_code</v>
      </c>
      <c r="J1" t="str">
        <f>"total_cheimrstgnou_code"</f>
        <v>total_cheimrstgnou_code</v>
      </c>
    </row>
    <row r="2" spans="1:10" x14ac:dyDescent="0.25">
      <c r="A2" t="str">
        <f t="shared" ref="A2:A47" si="0">"2020-2021"</f>
        <v>2020-2021</v>
      </c>
      <c r="B2" t="str">
        <f>"Abbey"</f>
        <v>Abbey</v>
      </c>
      <c r="C2">
        <v>25</v>
      </c>
      <c r="D2">
        <v>940</v>
      </c>
      <c r="E2">
        <v>8</v>
      </c>
      <c r="F2">
        <v>105</v>
      </c>
      <c r="G2">
        <v>42</v>
      </c>
      <c r="H2">
        <v>712</v>
      </c>
      <c r="I2">
        <v>555</v>
      </c>
      <c r="J2">
        <v>8477</v>
      </c>
    </row>
    <row r="3" spans="1:10" x14ac:dyDescent="0.25">
      <c r="A3" t="str">
        <f t="shared" si="0"/>
        <v>2020-2021</v>
      </c>
      <c r="B3" t="str">
        <f>"Anstey"</f>
        <v>Anstey</v>
      </c>
      <c r="C3">
        <v>0</v>
      </c>
      <c r="D3">
        <v>940</v>
      </c>
      <c r="E3">
        <v>0</v>
      </c>
      <c r="F3">
        <v>105</v>
      </c>
      <c r="G3">
        <v>0</v>
      </c>
      <c r="H3">
        <v>712</v>
      </c>
      <c r="I3">
        <v>1</v>
      </c>
      <c r="J3">
        <v>8477</v>
      </c>
    </row>
    <row r="4" spans="1:10" x14ac:dyDescent="0.25">
      <c r="A4" t="str">
        <f t="shared" si="0"/>
        <v>2020-2021</v>
      </c>
      <c r="B4" t="str">
        <f>"Aylestone"</f>
        <v>Aylestone</v>
      </c>
      <c r="C4">
        <v>6</v>
      </c>
      <c r="D4">
        <v>940</v>
      </c>
      <c r="E4">
        <v>3</v>
      </c>
      <c r="F4">
        <v>105</v>
      </c>
      <c r="G4">
        <v>9</v>
      </c>
      <c r="H4">
        <v>712</v>
      </c>
      <c r="I4">
        <v>114</v>
      </c>
      <c r="J4">
        <v>8477</v>
      </c>
    </row>
    <row r="5" spans="1:10" x14ac:dyDescent="0.25">
      <c r="A5" t="str">
        <f t="shared" si="0"/>
        <v>2020-2021</v>
      </c>
      <c r="B5" t="str">
        <f>"Beaumont Leys"</f>
        <v>Beaumont Leys</v>
      </c>
      <c r="C5">
        <v>28</v>
      </c>
      <c r="D5">
        <v>940</v>
      </c>
      <c r="E5">
        <v>7</v>
      </c>
      <c r="F5">
        <v>105</v>
      </c>
      <c r="G5">
        <v>36</v>
      </c>
      <c r="H5">
        <v>712</v>
      </c>
      <c r="I5">
        <v>466</v>
      </c>
      <c r="J5">
        <v>8477</v>
      </c>
    </row>
    <row r="6" spans="1:10" x14ac:dyDescent="0.25">
      <c r="A6" t="str">
        <f t="shared" si="0"/>
        <v>2020-2021</v>
      </c>
      <c r="B6" t="str">
        <f>"Belgrave"</f>
        <v>Belgrave</v>
      </c>
      <c r="C6">
        <v>8</v>
      </c>
      <c r="D6">
        <v>940</v>
      </c>
      <c r="E6">
        <v>0</v>
      </c>
      <c r="F6">
        <v>105</v>
      </c>
      <c r="G6">
        <v>19</v>
      </c>
      <c r="H6">
        <v>712</v>
      </c>
      <c r="I6">
        <v>360</v>
      </c>
      <c r="J6">
        <v>8477</v>
      </c>
    </row>
    <row r="7" spans="1:10" x14ac:dyDescent="0.25">
      <c r="A7" t="str">
        <f t="shared" si="0"/>
        <v>2020-2021</v>
      </c>
      <c r="B7" t="str">
        <f>"Birstall Wanlip"</f>
        <v>Birstall Wanlip</v>
      </c>
      <c r="C7">
        <v>0</v>
      </c>
      <c r="D7">
        <v>940</v>
      </c>
      <c r="E7">
        <v>0</v>
      </c>
      <c r="F7">
        <v>105</v>
      </c>
      <c r="G7">
        <v>0</v>
      </c>
      <c r="H7">
        <v>712</v>
      </c>
      <c r="I7">
        <v>4</v>
      </c>
      <c r="J7">
        <v>8477</v>
      </c>
    </row>
    <row r="8" spans="1:10" x14ac:dyDescent="0.25">
      <c r="A8" t="str">
        <f t="shared" si="0"/>
        <v>2020-2021</v>
      </c>
      <c r="B8" t="str">
        <f>"Birstall Watermead"</f>
        <v>Birstall Watermead</v>
      </c>
      <c r="C8">
        <v>0</v>
      </c>
      <c r="D8">
        <v>940</v>
      </c>
      <c r="E8">
        <v>0</v>
      </c>
      <c r="F8">
        <v>105</v>
      </c>
      <c r="G8">
        <v>2</v>
      </c>
      <c r="H8">
        <v>712</v>
      </c>
      <c r="I8">
        <v>6</v>
      </c>
      <c r="J8">
        <v>8477</v>
      </c>
    </row>
    <row r="9" spans="1:10" x14ac:dyDescent="0.25">
      <c r="A9" t="str">
        <f t="shared" si="0"/>
        <v>2020-2021</v>
      </c>
      <c r="B9" t="str">
        <f>"Braunstone"</f>
        <v>Braunstone</v>
      </c>
      <c r="C9">
        <v>0</v>
      </c>
      <c r="D9">
        <v>940</v>
      </c>
      <c r="E9">
        <v>0</v>
      </c>
      <c r="F9">
        <v>105</v>
      </c>
      <c r="G9">
        <v>0</v>
      </c>
      <c r="H9">
        <v>712</v>
      </c>
      <c r="I9">
        <v>1</v>
      </c>
      <c r="J9">
        <v>8477</v>
      </c>
    </row>
    <row r="10" spans="1:10" x14ac:dyDescent="0.25">
      <c r="A10" t="str">
        <f t="shared" si="0"/>
        <v>2020-2021</v>
      </c>
      <c r="B10" t="str">
        <f>"Braunstone Park &amp; Rowley Fields"</f>
        <v>Braunstone Park &amp; Rowley Fields</v>
      </c>
      <c r="C10">
        <v>17</v>
      </c>
      <c r="D10">
        <v>940</v>
      </c>
      <c r="E10">
        <v>13</v>
      </c>
      <c r="F10">
        <v>105</v>
      </c>
      <c r="G10">
        <v>75</v>
      </c>
      <c r="H10">
        <v>712</v>
      </c>
      <c r="I10">
        <v>563</v>
      </c>
      <c r="J10">
        <v>8477</v>
      </c>
    </row>
    <row r="11" spans="1:10" x14ac:dyDescent="0.25">
      <c r="A11" t="str">
        <f t="shared" si="0"/>
        <v>2020-2021</v>
      </c>
      <c r="B11" t="str">
        <f>"Castle"</f>
        <v>Castle</v>
      </c>
      <c r="C11">
        <v>2</v>
      </c>
      <c r="D11">
        <v>940</v>
      </c>
      <c r="E11">
        <v>0</v>
      </c>
      <c r="F11">
        <v>105</v>
      </c>
      <c r="G11">
        <v>6</v>
      </c>
      <c r="H11">
        <v>712</v>
      </c>
      <c r="I11">
        <v>111</v>
      </c>
      <c r="J11">
        <v>8477</v>
      </c>
    </row>
    <row r="12" spans="1:10" x14ac:dyDescent="0.25">
      <c r="A12" t="str">
        <f t="shared" si="0"/>
        <v>2020-2021</v>
      </c>
      <c r="B12" t="str">
        <f>"Ellis"</f>
        <v>Ellis</v>
      </c>
      <c r="C12">
        <v>0</v>
      </c>
      <c r="D12">
        <v>940</v>
      </c>
      <c r="E12">
        <v>0</v>
      </c>
      <c r="F12">
        <v>105</v>
      </c>
      <c r="G12">
        <v>0</v>
      </c>
      <c r="H12">
        <v>712</v>
      </c>
      <c r="I12">
        <v>2</v>
      </c>
      <c r="J12">
        <v>8477</v>
      </c>
    </row>
    <row r="13" spans="1:10" x14ac:dyDescent="0.25">
      <c r="A13" t="str">
        <f t="shared" si="0"/>
        <v>2020-2021</v>
      </c>
      <c r="B13" t="str">
        <f>"Evington"</f>
        <v>Evington</v>
      </c>
      <c r="C13">
        <v>57</v>
      </c>
      <c r="D13">
        <v>940</v>
      </c>
      <c r="E13">
        <v>3</v>
      </c>
      <c r="F13">
        <v>105</v>
      </c>
      <c r="G13">
        <v>26</v>
      </c>
      <c r="H13">
        <v>712</v>
      </c>
      <c r="I13">
        <v>428</v>
      </c>
      <c r="J13">
        <v>8477</v>
      </c>
    </row>
    <row r="14" spans="1:10" x14ac:dyDescent="0.25">
      <c r="A14" t="str">
        <f t="shared" si="0"/>
        <v>2020-2021</v>
      </c>
      <c r="B14" t="str">
        <f>"Eyres Monsell"</f>
        <v>Eyres Monsell</v>
      </c>
      <c r="C14">
        <v>4</v>
      </c>
      <c r="D14">
        <v>940</v>
      </c>
      <c r="E14">
        <v>3</v>
      </c>
      <c r="F14">
        <v>105</v>
      </c>
      <c r="G14">
        <v>9</v>
      </c>
      <c r="H14">
        <v>712</v>
      </c>
      <c r="I14">
        <v>101</v>
      </c>
      <c r="J14">
        <v>8477</v>
      </c>
    </row>
    <row r="15" spans="1:10" x14ac:dyDescent="0.25">
      <c r="A15" t="str">
        <f t="shared" si="0"/>
        <v>2020-2021</v>
      </c>
      <c r="B15" t="str">
        <f>"Fairestone"</f>
        <v>Fairestone</v>
      </c>
      <c r="C15">
        <v>0</v>
      </c>
      <c r="D15">
        <v>940</v>
      </c>
      <c r="E15">
        <v>0</v>
      </c>
      <c r="F15">
        <v>105</v>
      </c>
      <c r="G15">
        <v>1</v>
      </c>
      <c r="H15">
        <v>712</v>
      </c>
      <c r="I15">
        <v>3</v>
      </c>
      <c r="J15">
        <v>8477</v>
      </c>
    </row>
    <row r="16" spans="1:10" x14ac:dyDescent="0.25">
      <c r="A16" t="str">
        <f t="shared" si="0"/>
        <v>2020-2021</v>
      </c>
      <c r="B16" t="str">
        <f>"Fosse"</f>
        <v>Fosse</v>
      </c>
      <c r="C16">
        <v>16</v>
      </c>
      <c r="D16">
        <v>940</v>
      </c>
      <c r="E16">
        <v>5</v>
      </c>
      <c r="F16">
        <v>105</v>
      </c>
      <c r="G16">
        <v>18</v>
      </c>
      <c r="H16">
        <v>712</v>
      </c>
      <c r="I16">
        <v>313</v>
      </c>
      <c r="J16">
        <v>8477</v>
      </c>
    </row>
    <row r="17" spans="1:10" x14ac:dyDescent="0.25">
      <c r="A17" t="str">
        <f t="shared" si="0"/>
        <v>2020-2021</v>
      </c>
      <c r="B17" t="str">
        <f>"Glen"</f>
        <v>Glen</v>
      </c>
      <c r="C17">
        <v>0</v>
      </c>
      <c r="D17">
        <v>940</v>
      </c>
      <c r="E17">
        <v>0</v>
      </c>
      <c r="F17">
        <v>105</v>
      </c>
      <c r="G17">
        <v>1</v>
      </c>
      <c r="H17">
        <v>712</v>
      </c>
      <c r="I17">
        <v>1</v>
      </c>
      <c r="J17">
        <v>8477</v>
      </c>
    </row>
    <row r="18" spans="1:10" x14ac:dyDescent="0.25">
      <c r="A18" t="str">
        <f t="shared" si="0"/>
        <v>2020-2021</v>
      </c>
      <c r="B18" t="str">
        <f>"Humberstone &amp; Hamilton"</f>
        <v>Humberstone &amp; Hamilton</v>
      </c>
      <c r="C18">
        <v>35</v>
      </c>
      <c r="D18">
        <v>940</v>
      </c>
      <c r="E18">
        <v>5</v>
      </c>
      <c r="F18">
        <v>105</v>
      </c>
      <c r="G18">
        <v>49</v>
      </c>
      <c r="H18">
        <v>712</v>
      </c>
      <c r="I18">
        <v>532</v>
      </c>
      <c r="J18">
        <v>8477</v>
      </c>
    </row>
    <row r="19" spans="1:10" x14ac:dyDescent="0.25">
      <c r="A19" t="str">
        <f t="shared" si="0"/>
        <v>2020-2021</v>
      </c>
      <c r="B19" t="str">
        <f>"Knighton"</f>
        <v>Knighton</v>
      </c>
      <c r="C19">
        <v>6</v>
      </c>
      <c r="D19">
        <v>940</v>
      </c>
      <c r="E19">
        <v>0</v>
      </c>
      <c r="F19">
        <v>105</v>
      </c>
      <c r="G19">
        <v>6</v>
      </c>
      <c r="H19">
        <v>712</v>
      </c>
      <c r="I19">
        <v>170</v>
      </c>
      <c r="J19">
        <v>8477</v>
      </c>
    </row>
    <row r="20" spans="1:10" x14ac:dyDescent="0.25">
      <c r="A20" t="str">
        <f t="shared" si="0"/>
        <v>2020-2021</v>
      </c>
      <c r="B20" t="str">
        <f>"Leicestershire"</f>
        <v>Leicestershire</v>
      </c>
      <c r="C20">
        <v>0</v>
      </c>
      <c r="D20">
        <v>940</v>
      </c>
      <c r="E20">
        <v>0</v>
      </c>
      <c r="F20">
        <v>105</v>
      </c>
      <c r="G20">
        <v>0</v>
      </c>
      <c r="H20">
        <v>712</v>
      </c>
      <c r="I20">
        <v>3</v>
      </c>
      <c r="J20">
        <v>8477</v>
      </c>
    </row>
    <row r="21" spans="1:10" x14ac:dyDescent="0.25">
      <c r="A21" t="str">
        <f t="shared" si="0"/>
        <v>2020-2021</v>
      </c>
      <c r="B21" t="str">
        <f>"Millfield"</f>
        <v>Millfield</v>
      </c>
      <c r="C21">
        <v>1</v>
      </c>
      <c r="D21">
        <v>940</v>
      </c>
      <c r="E21">
        <v>0</v>
      </c>
      <c r="F21">
        <v>105</v>
      </c>
      <c r="G21">
        <v>0</v>
      </c>
      <c r="H21">
        <v>712</v>
      </c>
      <c r="I21">
        <v>1</v>
      </c>
      <c r="J21">
        <v>8477</v>
      </c>
    </row>
    <row r="22" spans="1:10" x14ac:dyDescent="0.25">
      <c r="A22" t="str">
        <f t="shared" si="0"/>
        <v>2020-2021</v>
      </c>
      <c r="B22" t="str">
        <f>"Mountsorrel"</f>
        <v>Mountsorrel</v>
      </c>
      <c r="C22">
        <v>0</v>
      </c>
      <c r="D22">
        <v>940</v>
      </c>
      <c r="E22">
        <v>0</v>
      </c>
      <c r="F22">
        <v>105</v>
      </c>
      <c r="G22">
        <v>0</v>
      </c>
      <c r="H22">
        <v>712</v>
      </c>
      <c r="I22">
        <v>1</v>
      </c>
      <c r="J22">
        <v>8477</v>
      </c>
    </row>
    <row r="23" spans="1:10" x14ac:dyDescent="0.25">
      <c r="A23" t="str">
        <f t="shared" si="0"/>
        <v>2020-2021</v>
      </c>
      <c r="B23" t="str">
        <f>"North Evington"</f>
        <v>North Evington</v>
      </c>
      <c r="C23">
        <v>72</v>
      </c>
      <c r="D23">
        <v>940</v>
      </c>
      <c r="E23">
        <v>5</v>
      </c>
      <c r="F23">
        <v>105</v>
      </c>
      <c r="G23">
        <v>61</v>
      </c>
      <c r="H23">
        <v>712</v>
      </c>
      <c r="I23">
        <v>585</v>
      </c>
      <c r="J23">
        <v>8477</v>
      </c>
    </row>
    <row r="24" spans="1:10" x14ac:dyDescent="0.25">
      <c r="A24" t="str">
        <f t="shared" si="0"/>
        <v>2020-2021</v>
      </c>
      <c r="B24" t="str">
        <f>"Oadby Grange"</f>
        <v>Oadby Grange</v>
      </c>
      <c r="C24">
        <v>0</v>
      </c>
      <c r="D24">
        <v>940</v>
      </c>
      <c r="E24">
        <v>0</v>
      </c>
      <c r="F24">
        <v>105</v>
      </c>
      <c r="G24">
        <v>0</v>
      </c>
      <c r="H24">
        <v>712</v>
      </c>
      <c r="I24">
        <v>4</v>
      </c>
      <c r="J24">
        <v>8477</v>
      </c>
    </row>
    <row r="25" spans="1:10" x14ac:dyDescent="0.25">
      <c r="A25" t="str">
        <f t="shared" si="0"/>
        <v>2020-2021</v>
      </c>
      <c r="B25" t="str">
        <f>"Oadby St Peter's"</f>
        <v>Oadby St Peter's</v>
      </c>
      <c r="C25">
        <v>0</v>
      </c>
      <c r="D25">
        <v>940</v>
      </c>
      <c r="E25">
        <v>0</v>
      </c>
      <c r="F25">
        <v>105</v>
      </c>
      <c r="G25">
        <v>1</v>
      </c>
      <c r="H25">
        <v>712</v>
      </c>
      <c r="I25">
        <v>1</v>
      </c>
      <c r="J25">
        <v>8477</v>
      </c>
    </row>
    <row r="26" spans="1:10" x14ac:dyDescent="0.25">
      <c r="A26" t="str">
        <f t="shared" si="0"/>
        <v>2020-2021</v>
      </c>
      <c r="B26" t="str">
        <f>"Oadby Woodlands"</f>
        <v>Oadby Woodlands</v>
      </c>
      <c r="C26">
        <v>0</v>
      </c>
      <c r="D26">
        <v>940</v>
      </c>
      <c r="E26">
        <v>0</v>
      </c>
      <c r="F26">
        <v>105</v>
      </c>
      <c r="G26">
        <v>0</v>
      </c>
      <c r="H26">
        <v>712</v>
      </c>
      <c r="I26">
        <v>1</v>
      </c>
      <c r="J26">
        <v>8477</v>
      </c>
    </row>
    <row r="27" spans="1:10" x14ac:dyDescent="0.25">
      <c r="A27" t="str">
        <f t="shared" si="0"/>
        <v>2020-2021</v>
      </c>
      <c r="B27" t="str">
        <f>"Ravenhurst and Fosse"</f>
        <v>Ravenhurst and Fosse</v>
      </c>
      <c r="C27">
        <v>0</v>
      </c>
      <c r="D27">
        <v>940</v>
      </c>
      <c r="E27">
        <v>0</v>
      </c>
      <c r="F27">
        <v>105</v>
      </c>
      <c r="G27">
        <v>0</v>
      </c>
      <c r="H27">
        <v>712</v>
      </c>
      <c r="I27">
        <v>6</v>
      </c>
      <c r="J27">
        <v>8477</v>
      </c>
    </row>
    <row r="28" spans="1:10" x14ac:dyDescent="0.25">
      <c r="A28" t="str">
        <f t="shared" si="0"/>
        <v>2020-2021</v>
      </c>
      <c r="B28" t="str">
        <f>"Rushey Mead"</f>
        <v>Rushey Mead</v>
      </c>
      <c r="C28">
        <v>8</v>
      </c>
      <c r="D28">
        <v>940</v>
      </c>
      <c r="E28">
        <v>3</v>
      </c>
      <c r="F28">
        <v>105</v>
      </c>
      <c r="G28">
        <v>23</v>
      </c>
      <c r="H28">
        <v>712</v>
      </c>
      <c r="I28">
        <v>388</v>
      </c>
      <c r="J28">
        <v>8477</v>
      </c>
    </row>
    <row r="29" spans="1:10" x14ac:dyDescent="0.25">
      <c r="A29" t="str">
        <f t="shared" si="0"/>
        <v>2020-2021</v>
      </c>
      <c r="B29" t="str">
        <f>"Saffron"</f>
        <v>Saffron</v>
      </c>
      <c r="C29">
        <v>12</v>
      </c>
      <c r="D29">
        <v>940</v>
      </c>
      <c r="E29">
        <v>6</v>
      </c>
      <c r="F29">
        <v>105</v>
      </c>
      <c r="G29">
        <v>27</v>
      </c>
      <c r="H29">
        <v>712</v>
      </c>
      <c r="I29">
        <v>262</v>
      </c>
      <c r="J29">
        <v>8477</v>
      </c>
    </row>
    <row r="30" spans="1:10" x14ac:dyDescent="0.25">
      <c r="A30" t="str">
        <f t="shared" si="0"/>
        <v>2020-2021</v>
      </c>
      <c r="B30" t="str">
        <f>"Saxondale"</f>
        <v>Saxondale</v>
      </c>
      <c r="C30">
        <v>0</v>
      </c>
      <c r="D30">
        <v>940</v>
      </c>
      <c r="E30">
        <v>1</v>
      </c>
      <c r="F30">
        <v>105</v>
      </c>
      <c r="G30">
        <v>0</v>
      </c>
      <c r="H30">
        <v>712</v>
      </c>
      <c r="I30">
        <v>3</v>
      </c>
      <c r="J30">
        <v>8477</v>
      </c>
    </row>
    <row r="31" spans="1:10" x14ac:dyDescent="0.25">
      <c r="A31" t="str">
        <f t="shared" si="0"/>
        <v>2020-2021</v>
      </c>
      <c r="B31" t="str">
        <f>"South Wigston"</f>
        <v>South Wigston</v>
      </c>
      <c r="C31">
        <v>0</v>
      </c>
      <c r="D31">
        <v>940</v>
      </c>
      <c r="E31">
        <v>0</v>
      </c>
      <c r="F31">
        <v>105</v>
      </c>
      <c r="G31">
        <v>0</v>
      </c>
      <c r="H31">
        <v>712</v>
      </c>
      <c r="I31">
        <v>2</v>
      </c>
      <c r="J31">
        <v>8477</v>
      </c>
    </row>
    <row r="32" spans="1:10" x14ac:dyDescent="0.25">
      <c r="A32" t="str">
        <f t="shared" si="0"/>
        <v>2020-2021</v>
      </c>
      <c r="B32" t="str">
        <f>"Spinney Hills"</f>
        <v>Spinney Hills</v>
      </c>
      <c r="C32">
        <v>214</v>
      </c>
      <c r="D32">
        <v>940</v>
      </c>
      <c r="E32">
        <v>1</v>
      </c>
      <c r="F32">
        <v>105</v>
      </c>
      <c r="G32">
        <v>32</v>
      </c>
      <c r="H32">
        <v>712</v>
      </c>
      <c r="I32">
        <v>437</v>
      </c>
      <c r="J32">
        <v>8477</v>
      </c>
    </row>
    <row r="33" spans="1:10" x14ac:dyDescent="0.25">
      <c r="A33" t="str">
        <f t="shared" si="0"/>
        <v>2020-2021</v>
      </c>
      <c r="B33" t="str">
        <f>"Stoneygate"</f>
        <v>Stoneygate</v>
      </c>
      <c r="C33">
        <v>271</v>
      </c>
      <c r="D33">
        <v>940</v>
      </c>
      <c r="E33">
        <v>5</v>
      </c>
      <c r="F33">
        <v>105</v>
      </c>
      <c r="G33">
        <v>42</v>
      </c>
      <c r="H33">
        <v>712</v>
      </c>
      <c r="I33">
        <v>649</v>
      </c>
      <c r="J33">
        <v>8477</v>
      </c>
    </row>
    <row r="34" spans="1:10" x14ac:dyDescent="0.25">
      <c r="A34" t="str">
        <f t="shared" si="0"/>
        <v>2020-2021</v>
      </c>
      <c r="B34" t="str">
        <f>"Syston East"</f>
        <v>Syston East</v>
      </c>
      <c r="C34">
        <v>0</v>
      </c>
      <c r="D34">
        <v>940</v>
      </c>
      <c r="E34">
        <v>0</v>
      </c>
      <c r="F34">
        <v>105</v>
      </c>
      <c r="G34">
        <v>0</v>
      </c>
      <c r="H34">
        <v>712</v>
      </c>
      <c r="I34">
        <v>2</v>
      </c>
      <c r="J34">
        <v>8477</v>
      </c>
    </row>
    <row r="35" spans="1:10" x14ac:dyDescent="0.25">
      <c r="A35" t="str">
        <f t="shared" si="0"/>
        <v>2020-2021</v>
      </c>
      <c r="B35" t="str">
        <f>"Syston West"</f>
        <v>Syston West</v>
      </c>
      <c r="C35">
        <v>0</v>
      </c>
      <c r="D35">
        <v>940</v>
      </c>
      <c r="E35">
        <v>0</v>
      </c>
      <c r="F35">
        <v>105</v>
      </c>
      <c r="G35">
        <v>0</v>
      </c>
      <c r="H35">
        <v>712</v>
      </c>
      <c r="I35">
        <v>2</v>
      </c>
      <c r="J35">
        <v>8477</v>
      </c>
    </row>
    <row r="36" spans="1:10" x14ac:dyDescent="0.25">
      <c r="A36" t="str">
        <f t="shared" si="0"/>
        <v>2020-2021</v>
      </c>
      <c r="B36" t="str">
        <f>"Thurmaston"</f>
        <v>Thurmaston</v>
      </c>
      <c r="C36">
        <v>0</v>
      </c>
      <c r="D36">
        <v>940</v>
      </c>
      <c r="E36">
        <v>0</v>
      </c>
      <c r="F36">
        <v>105</v>
      </c>
      <c r="G36">
        <v>0</v>
      </c>
      <c r="H36">
        <v>712</v>
      </c>
      <c r="I36">
        <v>12</v>
      </c>
      <c r="J36">
        <v>8477</v>
      </c>
    </row>
    <row r="37" spans="1:10" x14ac:dyDescent="0.25">
      <c r="A37" t="str">
        <f t="shared" si="0"/>
        <v>2020-2021</v>
      </c>
      <c r="B37" t="str">
        <f>"Thurnby and Houghton"</f>
        <v>Thurnby and Houghton</v>
      </c>
      <c r="C37">
        <v>0</v>
      </c>
      <c r="D37">
        <v>940</v>
      </c>
      <c r="E37">
        <v>0</v>
      </c>
      <c r="F37">
        <v>105</v>
      </c>
      <c r="G37">
        <v>0</v>
      </c>
      <c r="H37">
        <v>712</v>
      </c>
      <c r="I37">
        <v>5</v>
      </c>
      <c r="J37">
        <v>8477</v>
      </c>
    </row>
    <row r="38" spans="1:10" x14ac:dyDescent="0.25">
      <c r="A38" t="str">
        <f t="shared" si="0"/>
        <v>2020-2021</v>
      </c>
      <c r="B38" t="str">
        <f>"Thurncourt"</f>
        <v>Thurncourt</v>
      </c>
      <c r="C38">
        <v>28</v>
      </c>
      <c r="D38">
        <v>940</v>
      </c>
      <c r="E38">
        <v>2</v>
      </c>
      <c r="F38">
        <v>105</v>
      </c>
      <c r="G38">
        <v>44</v>
      </c>
      <c r="H38">
        <v>712</v>
      </c>
      <c r="I38">
        <v>337</v>
      </c>
      <c r="J38">
        <v>8477</v>
      </c>
    </row>
    <row r="39" spans="1:10" x14ac:dyDescent="0.25">
      <c r="A39" t="str">
        <f t="shared" si="0"/>
        <v>2020-2021</v>
      </c>
      <c r="B39" t="str">
        <f>"Troon"</f>
        <v>Troon</v>
      </c>
      <c r="C39">
        <v>25</v>
      </c>
      <c r="D39">
        <v>940</v>
      </c>
      <c r="E39">
        <v>4</v>
      </c>
      <c r="F39">
        <v>105</v>
      </c>
      <c r="G39">
        <v>39</v>
      </c>
      <c r="H39">
        <v>712</v>
      </c>
      <c r="I39">
        <v>374</v>
      </c>
      <c r="J39">
        <v>8477</v>
      </c>
    </row>
    <row r="40" spans="1:10" x14ac:dyDescent="0.25">
      <c r="A40" t="str">
        <f t="shared" si="0"/>
        <v>2020-2021</v>
      </c>
      <c r="B40" t="str">
        <f>"Unknown"</f>
        <v>Unknown</v>
      </c>
      <c r="C40">
        <v>28</v>
      </c>
      <c r="D40">
        <v>940</v>
      </c>
      <c r="E40">
        <v>12</v>
      </c>
      <c r="F40">
        <v>105</v>
      </c>
      <c r="G40">
        <v>38</v>
      </c>
      <c r="H40">
        <v>712</v>
      </c>
      <c r="I40">
        <v>434</v>
      </c>
      <c r="J40">
        <v>8477</v>
      </c>
    </row>
    <row r="41" spans="1:10" x14ac:dyDescent="0.25">
      <c r="A41" t="str">
        <f t="shared" si="0"/>
        <v>2020-2021</v>
      </c>
      <c r="B41" t="str">
        <f>"Westcotes"</f>
        <v>Westcotes</v>
      </c>
      <c r="C41">
        <v>3</v>
      </c>
      <c r="D41">
        <v>940</v>
      </c>
      <c r="E41">
        <v>2</v>
      </c>
      <c r="F41">
        <v>105</v>
      </c>
      <c r="G41">
        <v>15</v>
      </c>
      <c r="H41">
        <v>712</v>
      </c>
      <c r="I41">
        <v>166</v>
      </c>
      <c r="J41">
        <v>8477</v>
      </c>
    </row>
    <row r="42" spans="1:10" x14ac:dyDescent="0.25">
      <c r="A42" t="str">
        <f t="shared" si="0"/>
        <v>2020-2021</v>
      </c>
      <c r="B42" t="str">
        <f>"Western"</f>
        <v>Western</v>
      </c>
      <c r="C42">
        <v>32</v>
      </c>
      <c r="D42">
        <v>940</v>
      </c>
      <c r="E42">
        <v>12</v>
      </c>
      <c r="F42">
        <v>105</v>
      </c>
      <c r="G42">
        <v>40</v>
      </c>
      <c r="H42">
        <v>712</v>
      </c>
      <c r="I42">
        <v>582</v>
      </c>
      <c r="J42">
        <v>8477</v>
      </c>
    </row>
    <row r="43" spans="1:10" x14ac:dyDescent="0.25">
      <c r="A43" t="str">
        <f t="shared" si="0"/>
        <v>2020-2021</v>
      </c>
      <c r="B43" t="str">
        <f>"Wigston All Saints"</f>
        <v>Wigston All Saints</v>
      </c>
      <c r="C43">
        <v>0</v>
      </c>
      <c r="D43">
        <v>940</v>
      </c>
      <c r="E43">
        <v>0</v>
      </c>
      <c r="F43">
        <v>105</v>
      </c>
      <c r="G43">
        <v>1</v>
      </c>
      <c r="H43">
        <v>712</v>
      </c>
      <c r="I43">
        <v>1</v>
      </c>
      <c r="J43">
        <v>8477</v>
      </c>
    </row>
    <row r="44" spans="1:10" x14ac:dyDescent="0.25">
      <c r="A44" t="str">
        <f t="shared" si="0"/>
        <v>2020-2021</v>
      </c>
      <c r="B44" t="str">
        <f>"Wigston Fields"</f>
        <v>Wigston Fields</v>
      </c>
      <c r="C44">
        <v>0</v>
      </c>
      <c r="D44">
        <v>940</v>
      </c>
      <c r="E44">
        <v>0</v>
      </c>
      <c r="F44">
        <v>105</v>
      </c>
      <c r="G44">
        <v>1</v>
      </c>
      <c r="H44">
        <v>712</v>
      </c>
      <c r="I44">
        <v>7</v>
      </c>
      <c r="J44">
        <v>8477</v>
      </c>
    </row>
    <row r="45" spans="1:10" x14ac:dyDescent="0.25">
      <c r="A45" t="str">
        <f t="shared" si="0"/>
        <v>2020-2021</v>
      </c>
      <c r="B45" t="str">
        <f>"Wigston St Wolstan's"</f>
        <v>Wigston St Wolstan's</v>
      </c>
      <c r="C45">
        <v>0</v>
      </c>
      <c r="D45">
        <v>940</v>
      </c>
      <c r="E45">
        <v>0</v>
      </c>
      <c r="F45">
        <v>105</v>
      </c>
      <c r="G45">
        <v>0</v>
      </c>
      <c r="H45">
        <v>712</v>
      </c>
      <c r="I45">
        <v>6</v>
      </c>
      <c r="J45">
        <v>8477</v>
      </c>
    </row>
    <row r="46" spans="1:10" x14ac:dyDescent="0.25">
      <c r="A46" t="str">
        <f t="shared" si="0"/>
        <v>2020-2021</v>
      </c>
      <c r="B46" t="str">
        <f>"Winstanley"</f>
        <v>Winstanley</v>
      </c>
      <c r="C46">
        <v>0</v>
      </c>
      <c r="D46">
        <v>940</v>
      </c>
      <c r="E46">
        <v>0</v>
      </c>
      <c r="F46">
        <v>105</v>
      </c>
      <c r="G46">
        <v>1</v>
      </c>
      <c r="H46">
        <v>712</v>
      </c>
      <c r="I46">
        <v>4</v>
      </c>
      <c r="J46">
        <v>8477</v>
      </c>
    </row>
    <row r="47" spans="1:10" x14ac:dyDescent="0.25">
      <c r="A47" t="str">
        <f t="shared" si="0"/>
        <v>2020-2021</v>
      </c>
      <c r="B47" t="str">
        <f>"Wycliffe"</f>
        <v>Wycliffe</v>
      </c>
      <c r="C47">
        <v>42</v>
      </c>
      <c r="D47">
        <v>940</v>
      </c>
      <c r="E47">
        <v>5</v>
      </c>
      <c r="F47">
        <v>105</v>
      </c>
      <c r="G47">
        <v>48</v>
      </c>
      <c r="H47">
        <v>712</v>
      </c>
      <c r="I47">
        <v>471</v>
      </c>
      <c r="J47">
        <v>8477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8"/>
  <sheetViews>
    <sheetView workbookViewId="0"/>
  </sheetViews>
  <sheetFormatPr defaultRowHeight="15" x14ac:dyDescent="0.25"/>
  <cols>
    <col min="1" max="1" width="9.7109375" bestFit="1" customWidth="1"/>
    <col min="2" max="2" width="30.7109375" bestFit="1" customWidth="1"/>
    <col min="3" max="3" width="7.42578125" bestFit="1" customWidth="1"/>
    <col min="4" max="4" width="12.5703125" bestFit="1" customWidth="1"/>
    <col min="5" max="5" width="7.42578125" bestFit="1" customWidth="1"/>
    <col min="6" max="6" width="12.5703125" bestFit="1" customWidth="1"/>
    <col min="7" max="7" width="7.42578125" bestFit="1" customWidth="1"/>
    <col min="8" max="8" width="12.5703125" bestFit="1" customWidth="1"/>
    <col min="9" max="9" width="18.7109375" bestFit="1" customWidth="1"/>
    <col min="10" max="10" width="24" bestFit="1" customWidth="1"/>
  </cols>
  <sheetData>
    <row r="1" spans="1:10" x14ac:dyDescent="0.25">
      <c r="A1" t="str">
        <f>"ac_year"</f>
        <v>ac_year</v>
      </c>
      <c r="B1" t="str">
        <f>"political_ward"</f>
        <v>political_ward</v>
      </c>
      <c r="C1" t="str">
        <f>"b_code"</f>
        <v>b_code</v>
      </c>
      <c r="D1" t="str">
        <f>"total_b_code"</f>
        <v>total_b_code</v>
      </c>
      <c r="E1" t="str">
        <f>"d_code"</f>
        <v>d_code</v>
      </c>
      <c r="F1" t="str">
        <f>"total_d_code"</f>
        <v>total_d_code</v>
      </c>
      <c r="G1" t="str">
        <f>"e_code"</f>
        <v>e_code</v>
      </c>
      <c r="H1" t="str">
        <f>"total_e_code"</f>
        <v>total_e_code</v>
      </c>
      <c r="I1" t="str">
        <f>"cheimrstgnou_code"</f>
        <v>cheimrstgnou_code</v>
      </c>
      <c r="J1" t="str">
        <f>"total_cheimrstgnou_code"</f>
        <v>total_cheimrstgnou_code</v>
      </c>
    </row>
    <row r="2" spans="1:10" x14ac:dyDescent="0.25">
      <c r="A2" t="str">
        <f t="shared" ref="A2:A48" si="0">"2021-2022"</f>
        <v>2021-2022</v>
      </c>
      <c r="B2" t="str">
        <f>"Abbey"</f>
        <v>Abbey</v>
      </c>
      <c r="C2">
        <v>29</v>
      </c>
      <c r="D2">
        <v>1143</v>
      </c>
      <c r="E2">
        <v>13</v>
      </c>
      <c r="F2">
        <v>164</v>
      </c>
      <c r="G2">
        <v>83</v>
      </c>
      <c r="H2">
        <v>1294</v>
      </c>
      <c r="I2">
        <v>690</v>
      </c>
      <c r="J2">
        <v>9573</v>
      </c>
    </row>
    <row r="3" spans="1:10" x14ac:dyDescent="0.25">
      <c r="A3" t="str">
        <f t="shared" si="0"/>
        <v>2021-2022</v>
      </c>
      <c r="B3" t="str">
        <f>"Anstey"</f>
        <v>Anstey</v>
      </c>
      <c r="C3">
        <v>0</v>
      </c>
      <c r="D3">
        <v>1143</v>
      </c>
      <c r="E3">
        <v>0</v>
      </c>
      <c r="F3">
        <v>164</v>
      </c>
      <c r="G3">
        <v>0</v>
      </c>
      <c r="H3">
        <v>1294</v>
      </c>
      <c r="I3">
        <v>1</v>
      </c>
      <c r="J3">
        <v>9573</v>
      </c>
    </row>
    <row r="4" spans="1:10" x14ac:dyDescent="0.25">
      <c r="A4" t="str">
        <f t="shared" si="0"/>
        <v>2021-2022</v>
      </c>
      <c r="B4" t="str">
        <f>"Aylestone"</f>
        <v>Aylestone</v>
      </c>
      <c r="C4">
        <v>7</v>
      </c>
      <c r="D4">
        <v>1143</v>
      </c>
      <c r="E4">
        <v>1</v>
      </c>
      <c r="F4">
        <v>164</v>
      </c>
      <c r="G4">
        <v>16</v>
      </c>
      <c r="H4">
        <v>1294</v>
      </c>
      <c r="I4">
        <v>136</v>
      </c>
      <c r="J4">
        <v>9573</v>
      </c>
    </row>
    <row r="5" spans="1:10" x14ac:dyDescent="0.25">
      <c r="A5" t="str">
        <f t="shared" si="0"/>
        <v>2021-2022</v>
      </c>
      <c r="B5" t="str">
        <f>"Beaumont Leys"</f>
        <v>Beaumont Leys</v>
      </c>
      <c r="C5">
        <v>42</v>
      </c>
      <c r="D5">
        <v>1143</v>
      </c>
      <c r="E5">
        <v>16</v>
      </c>
      <c r="F5">
        <v>164</v>
      </c>
      <c r="G5">
        <v>75</v>
      </c>
      <c r="H5">
        <v>1294</v>
      </c>
      <c r="I5">
        <v>618</v>
      </c>
      <c r="J5">
        <v>9573</v>
      </c>
    </row>
    <row r="6" spans="1:10" x14ac:dyDescent="0.25">
      <c r="A6" t="str">
        <f t="shared" si="0"/>
        <v>2021-2022</v>
      </c>
      <c r="B6" t="str">
        <f>"Belgrave"</f>
        <v>Belgrave</v>
      </c>
      <c r="C6">
        <v>12</v>
      </c>
      <c r="D6">
        <v>1143</v>
      </c>
      <c r="E6">
        <v>0</v>
      </c>
      <c r="F6">
        <v>164</v>
      </c>
      <c r="G6">
        <v>39</v>
      </c>
      <c r="H6">
        <v>1294</v>
      </c>
      <c r="I6">
        <v>340</v>
      </c>
      <c r="J6">
        <v>9573</v>
      </c>
    </row>
    <row r="7" spans="1:10" x14ac:dyDescent="0.25">
      <c r="A7" t="str">
        <f t="shared" si="0"/>
        <v>2021-2022</v>
      </c>
      <c r="B7" t="str">
        <f>"Birstall Wanlip"</f>
        <v>Birstall Wanlip</v>
      </c>
      <c r="C7">
        <v>0</v>
      </c>
      <c r="D7">
        <v>1143</v>
      </c>
      <c r="E7">
        <v>0</v>
      </c>
      <c r="F7">
        <v>164</v>
      </c>
      <c r="G7">
        <v>0</v>
      </c>
      <c r="H7">
        <v>1294</v>
      </c>
      <c r="I7">
        <v>7</v>
      </c>
      <c r="J7">
        <v>9573</v>
      </c>
    </row>
    <row r="8" spans="1:10" x14ac:dyDescent="0.25">
      <c r="A8" t="str">
        <f t="shared" si="0"/>
        <v>2021-2022</v>
      </c>
      <c r="B8" t="str">
        <f>"Birstall Watermead"</f>
        <v>Birstall Watermead</v>
      </c>
      <c r="C8">
        <v>0</v>
      </c>
      <c r="D8">
        <v>1143</v>
      </c>
      <c r="E8">
        <v>0</v>
      </c>
      <c r="F8">
        <v>164</v>
      </c>
      <c r="G8">
        <v>2</v>
      </c>
      <c r="H8">
        <v>1294</v>
      </c>
      <c r="I8">
        <v>8</v>
      </c>
      <c r="J8">
        <v>9573</v>
      </c>
    </row>
    <row r="9" spans="1:10" x14ac:dyDescent="0.25">
      <c r="A9" t="str">
        <f t="shared" si="0"/>
        <v>2021-2022</v>
      </c>
      <c r="B9" t="str">
        <f>"Braunstone"</f>
        <v>Braunstone</v>
      </c>
      <c r="C9">
        <v>0</v>
      </c>
      <c r="D9">
        <v>1143</v>
      </c>
      <c r="E9">
        <v>0</v>
      </c>
      <c r="F9">
        <v>164</v>
      </c>
      <c r="G9">
        <v>0</v>
      </c>
      <c r="H9">
        <v>1294</v>
      </c>
      <c r="I9">
        <v>1</v>
      </c>
      <c r="J9">
        <v>9573</v>
      </c>
    </row>
    <row r="10" spans="1:10" x14ac:dyDescent="0.25">
      <c r="A10" t="str">
        <f t="shared" si="0"/>
        <v>2021-2022</v>
      </c>
      <c r="B10" t="str">
        <f>"Braunstone Park &amp; Rowley Fields"</f>
        <v>Braunstone Park &amp; Rowley Fields</v>
      </c>
      <c r="C10">
        <v>29</v>
      </c>
      <c r="D10">
        <v>1143</v>
      </c>
      <c r="E10">
        <v>16</v>
      </c>
      <c r="F10">
        <v>164</v>
      </c>
      <c r="G10">
        <v>115</v>
      </c>
      <c r="H10">
        <v>1294</v>
      </c>
      <c r="I10">
        <v>731</v>
      </c>
      <c r="J10">
        <v>9573</v>
      </c>
    </row>
    <row r="11" spans="1:10" x14ac:dyDescent="0.25">
      <c r="A11" t="str">
        <f t="shared" si="0"/>
        <v>2021-2022</v>
      </c>
      <c r="B11" t="str">
        <f>"Castle"</f>
        <v>Castle</v>
      </c>
      <c r="C11">
        <v>1</v>
      </c>
      <c r="D11">
        <v>1143</v>
      </c>
      <c r="E11">
        <v>2</v>
      </c>
      <c r="F11">
        <v>164</v>
      </c>
      <c r="G11">
        <v>10</v>
      </c>
      <c r="H11">
        <v>1294</v>
      </c>
      <c r="I11">
        <v>106</v>
      </c>
      <c r="J11">
        <v>9573</v>
      </c>
    </row>
    <row r="12" spans="1:10" x14ac:dyDescent="0.25">
      <c r="A12" t="str">
        <f t="shared" si="0"/>
        <v>2021-2022</v>
      </c>
      <c r="B12" t="str">
        <f>"Countesthorpe"</f>
        <v>Countesthorpe</v>
      </c>
      <c r="C12">
        <v>0</v>
      </c>
      <c r="D12">
        <v>1143</v>
      </c>
      <c r="E12">
        <v>0</v>
      </c>
      <c r="F12">
        <v>164</v>
      </c>
      <c r="G12">
        <v>1</v>
      </c>
      <c r="H12">
        <v>1294</v>
      </c>
      <c r="I12">
        <v>1</v>
      </c>
      <c r="J12">
        <v>9573</v>
      </c>
    </row>
    <row r="13" spans="1:10" x14ac:dyDescent="0.25">
      <c r="A13" t="str">
        <f t="shared" si="0"/>
        <v>2021-2022</v>
      </c>
      <c r="B13" t="str">
        <f>"Ellis"</f>
        <v>Ellis</v>
      </c>
      <c r="C13">
        <v>0</v>
      </c>
      <c r="D13">
        <v>1143</v>
      </c>
      <c r="E13">
        <v>0</v>
      </c>
      <c r="F13">
        <v>164</v>
      </c>
      <c r="G13">
        <v>1</v>
      </c>
      <c r="H13">
        <v>1294</v>
      </c>
      <c r="I13">
        <v>6</v>
      </c>
      <c r="J13">
        <v>9573</v>
      </c>
    </row>
    <row r="14" spans="1:10" x14ac:dyDescent="0.25">
      <c r="A14" t="str">
        <f t="shared" si="0"/>
        <v>2021-2022</v>
      </c>
      <c r="B14" t="str">
        <f>"Evington"</f>
        <v>Evington</v>
      </c>
      <c r="C14">
        <v>58</v>
      </c>
      <c r="D14">
        <v>1143</v>
      </c>
      <c r="E14">
        <v>4</v>
      </c>
      <c r="F14">
        <v>164</v>
      </c>
      <c r="G14">
        <v>44</v>
      </c>
      <c r="H14">
        <v>1294</v>
      </c>
      <c r="I14">
        <v>400</v>
      </c>
      <c r="J14">
        <v>9573</v>
      </c>
    </row>
    <row r="15" spans="1:10" x14ac:dyDescent="0.25">
      <c r="A15" t="str">
        <f t="shared" si="0"/>
        <v>2021-2022</v>
      </c>
      <c r="B15" t="str">
        <f>"Eyres Monsell"</f>
        <v>Eyres Monsell</v>
      </c>
      <c r="C15">
        <v>23</v>
      </c>
      <c r="D15">
        <v>1143</v>
      </c>
      <c r="E15">
        <v>5</v>
      </c>
      <c r="F15">
        <v>164</v>
      </c>
      <c r="G15">
        <v>43</v>
      </c>
      <c r="H15">
        <v>1294</v>
      </c>
      <c r="I15">
        <v>236</v>
      </c>
      <c r="J15">
        <v>9573</v>
      </c>
    </row>
    <row r="16" spans="1:10" x14ac:dyDescent="0.25">
      <c r="A16" t="str">
        <f t="shared" si="0"/>
        <v>2021-2022</v>
      </c>
      <c r="B16" t="str">
        <f>"Fairestone"</f>
        <v>Fairestone</v>
      </c>
      <c r="C16">
        <v>0</v>
      </c>
      <c r="D16">
        <v>1143</v>
      </c>
      <c r="E16">
        <v>0</v>
      </c>
      <c r="F16">
        <v>164</v>
      </c>
      <c r="G16">
        <v>1</v>
      </c>
      <c r="H16">
        <v>1294</v>
      </c>
      <c r="I16">
        <v>4</v>
      </c>
      <c r="J16">
        <v>9573</v>
      </c>
    </row>
    <row r="17" spans="1:10" x14ac:dyDescent="0.25">
      <c r="A17" t="str">
        <f t="shared" si="0"/>
        <v>2021-2022</v>
      </c>
      <c r="B17" t="str">
        <f>"Forest"</f>
        <v>Forest</v>
      </c>
      <c r="C17">
        <v>0</v>
      </c>
      <c r="D17">
        <v>1143</v>
      </c>
      <c r="E17">
        <v>0</v>
      </c>
      <c r="F17">
        <v>164</v>
      </c>
      <c r="G17">
        <v>1</v>
      </c>
      <c r="H17">
        <v>1294</v>
      </c>
      <c r="I17">
        <v>1</v>
      </c>
      <c r="J17">
        <v>9573</v>
      </c>
    </row>
    <row r="18" spans="1:10" x14ac:dyDescent="0.25">
      <c r="A18" t="str">
        <f t="shared" si="0"/>
        <v>2021-2022</v>
      </c>
      <c r="B18" t="str">
        <f>"Fosse"</f>
        <v>Fosse</v>
      </c>
      <c r="C18">
        <v>16</v>
      </c>
      <c r="D18">
        <v>1143</v>
      </c>
      <c r="E18">
        <v>9</v>
      </c>
      <c r="F18">
        <v>164</v>
      </c>
      <c r="G18">
        <v>38</v>
      </c>
      <c r="H18">
        <v>1294</v>
      </c>
      <c r="I18">
        <v>390</v>
      </c>
      <c r="J18">
        <v>9573</v>
      </c>
    </row>
    <row r="19" spans="1:10" x14ac:dyDescent="0.25">
      <c r="A19" t="str">
        <f t="shared" si="0"/>
        <v>2021-2022</v>
      </c>
      <c r="B19" t="str">
        <f>"Glen"</f>
        <v>Glen</v>
      </c>
      <c r="C19">
        <v>0</v>
      </c>
      <c r="D19">
        <v>1143</v>
      </c>
      <c r="E19">
        <v>0</v>
      </c>
      <c r="F19">
        <v>164</v>
      </c>
      <c r="G19">
        <v>0</v>
      </c>
      <c r="H19">
        <v>1294</v>
      </c>
      <c r="I19">
        <v>1</v>
      </c>
      <c r="J19">
        <v>9573</v>
      </c>
    </row>
    <row r="20" spans="1:10" x14ac:dyDescent="0.25">
      <c r="A20" t="str">
        <f t="shared" si="0"/>
        <v>2021-2022</v>
      </c>
      <c r="B20" t="str">
        <f>"Humberstone &amp; Hamilton"</f>
        <v>Humberstone &amp; Hamilton</v>
      </c>
      <c r="C20">
        <v>64</v>
      </c>
      <c r="D20">
        <v>1143</v>
      </c>
      <c r="E20">
        <v>11</v>
      </c>
      <c r="F20">
        <v>164</v>
      </c>
      <c r="G20">
        <v>131</v>
      </c>
      <c r="H20">
        <v>1294</v>
      </c>
      <c r="I20">
        <v>611</v>
      </c>
      <c r="J20">
        <v>9573</v>
      </c>
    </row>
    <row r="21" spans="1:10" x14ac:dyDescent="0.25">
      <c r="A21" t="str">
        <f t="shared" si="0"/>
        <v>2021-2022</v>
      </c>
      <c r="B21" t="str">
        <f>"Knighton"</f>
        <v>Knighton</v>
      </c>
      <c r="C21">
        <v>8</v>
      </c>
      <c r="D21">
        <v>1143</v>
      </c>
      <c r="E21">
        <v>0</v>
      </c>
      <c r="F21">
        <v>164</v>
      </c>
      <c r="G21">
        <v>16</v>
      </c>
      <c r="H21">
        <v>1294</v>
      </c>
      <c r="I21">
        <v>134</v>
      </c>
      <c r="J21">
        <v>9573</v>
      </c>
    </row>
    <row r="22" spans="1:10" x14ac:dyDescent="0.25">
      <c r="A22" t="str">
        <f t="shared" si="0"/>
        <v>2021-2022</v>
      </c>
      <c r="B22" t="str">
        <f>"Leicestershire"</f>
        <v>Leicestershire</v>
      </c>
      <c r="C22">
        <v>0</v>
      </c>
      <c r="D22">
        <v>1143</v>
      </c>
      <c r="E22">
        <v>0</v>
      </c>
      <c r="F22">
        <v>164</v>
      </c>
      <c r="G22">
        <v>0</v>
      </c>
      <c r="H22">
        <v>1294</v>
      </c>
      <c r="I22">
        <v>3</v>
      </c>
      <c r="J22">
        <v>9573</v>
      </c>
    </row>
    <row r="23" spans="1:10" x14ac:dyDescent="0.25">
      <c r="A23" t="str">
        <f t="shared" si="0"/>
        <v>2021-2022</v>
      </c>
      <c r="B23" t="str">
        <f>"Millfield"</f>
        <v>Millfield</v>
      </c>
      <c r="C23">
        <v>1</v>
      </c>
      <c r="D23">
        <v>1143</v>
      </c>
      <c r="E23">
        <v>0</v>
      </c>
      <c r="F23">
        <v>164</v>
      </c>
      <c r="G23">
        <v>0</v>
      </c>
      <c r="H23">
        <v>1294</v>
      </c>
      <c r="I23">
        <v>0</v>
      </c>
      <c r="J23">
        <v>9573</v>
      </c>
    </row>
    <row r="24" spans="1:10" x14ac:dyDescent="0.25">
      <c r="A24" t="str">
        <f t="shared" si="0"/>
        <v>2021-2022</v>
      </c>
      <c r="B24" t="str">
        <f>"North Evington"</f>
        <v>North Evington</v>
      </c>
      <c r="C24">
        <v>82</v>
      </c>
      <c r="D24">
        <v>1143</v>
      </c>
      <c r="E24">
        <v>8</v>
      </c>
      <c r="F24">
        <v>164</v>
      </c>
      <c r="G24">
        <v>78</v>
      </c>
      <c r="H24">
        <v>1294</v>
      </c>
      <c r="I24">
        <v>675</v>
      </c>
      <c r="J24">
        <v>9573</v>
      </c>
    </row>
    <row r="25" spans="1:10" x14ac:dyDescent="0.25">
      <c r="A25" t="str">
        <f t="shared" si="0"/>
        <v>2021-2022</v>
      </c>
      <c r="B25" t="str">
        <f>"North Whetstone"</f>
        <v>North Whetstone</v>
      </c>
      <c r="C25">
        <v>0</v>
      </c>
      <c r="D25">
        <v>1143</v>
      </c>
      <c r="E25">
        <v>0</v>
      </c>
      <c r="F25">
        <v>164</v>
      </c>
      <c r="G25">
        <v>0</v>
      </c>
      <c r="H25">
        <v>1294</v>
      </c>
      <c r="I25">
        <v>1</v>
      </c>
      <c r="J25">
        <v>9573</v>
      </c>
    </row>
    <row r="26" spans="1:10" x14ac:dyDescent="0.25">
      <c r="A26" t="str">
        <f t="shared" si="0"/>
        <v>2021-2022</v>
      </c>
      <c r="B26" t="str">
        <f>"Oadby Grange"</f>
        <v>Oadby Grange</v>
      </c>
      <c r="C26">
        <v>0</v>
      </c>
      <c r="D26">
        <v>1143</v>
      </c>
      <c r="E26">
        <v>0</v>
      </c>
      <c r="F26">
        <v>164</v>
      </c>
      <c r="G26">
        <v>0</v>
      </c>
      <c r="H26">
        <v>1294</v>
      </c>
      <c r="I26">
        <v>4</v>
      </c>
      <c r="J26">
        <v>9573</v>
      </c>
    </row>
    <row r="27" spans="1:10" x14ac:dyDescent="0.25">
      <c r="A27" t="str">
        <f t="shared" si="0"/>
        <v>2021-2022</v>
      </c>
      <c r="B27" t="str">
        <f>"Pastures"</f>
        <v>Pastures</v>
      </c>
      <c r="C27">
        <v>0</v>
      </c>
      <c r="D27">
        <v>1143</v>
      </c>
      <c r="E27">
        <v>0</v>
      </c>
      <c r="F27">
        <v>164</v>
      </c>
      <c r="G27">
        <v>0</v>
      </c>
      <c r="H27">
        <v>1294</v>
      </c>
      <c r="I27">
        <v>1</v>
      </c>
      <c r="J27">
        <v>9573</v>
      </c>
    </row>
    <row r="28" spans="1:10" x14ac:dyDescent="0.25">
      <c r="A28" t="str">
        <f t="shared" si="0"/>
        <v>2021-2022</v>
      </c>
      <c r="B28" t="str">
        <f>"Peatling"</f>
        <v>Peatling</v>
      </c>
      <c r="C28">
        <v>0</v>
      </c>
      <c r="D28">
        <v>1143</v>
      </c>
      <c r="E28">
        <v>0</v>
      </c>
      <c r="F28">
        <v>164</v>
      </c>
      <c r="G28">
        <v>0</v>
      </c>
      <c r="H28">
        <v>1294</v>
      </c>
      <c r="I28">
        <v>1</v>
      </c>
      <c r="J28">
        <v>9573</v>
      </c>
    </row>
    <row r="29" spans="1:10" x14ac:dyDescent="0.25">
      <c r="A29" t="str">
        <f t="shared" si="0"/>
        <v>2021-2022</v>
      </c>
      <c r="B29" t="str">
        <f>"Ravenhurst and Fosse"</f>
        <v>Ravenhurst and Fosse</v>
      </c>
      <c r="C29">
        <v>0</v>
      </c>
      <c r="D29">
        <v>1143</v>
      </c>
      <c r="E29">
        <v>0</v>
      </c>
      <c r="F29">
        <v>164</v>
      </c>
      <c r="G29">
        <v>0</v>
      </c>
      <c r="H29">
        <v>1294</v>
      </c>
      <c r="I29">
        <v>6</v>
      </c>
      <c r="J29">
        <v>9573</v>
      </c>
    </row>
    <row r="30" spans="1:10" x14ac:dyDescent="0.25">
      <c r="A30" t="str">
        <f t="shared" si="0"/>
        <v>2021-2022</v>
      </c>
      <c r="B30" t="str">
        <f>"Rushey Mead"</f>
        <v>Rushey Mead</v>
      </c>
      <c r="C30">
        <v>25</v>
      </c>
      <c r="D30">
        <v>1143</v>
      </c>
      <c r="E30">
        <v>7</v>
      </c>
      <c r="F30">
        <v>164</v>
      </c>
      <c r="G30">
        <v>58</v>
      </c>
      <c r="H30">
        <v>1294</v>
      </c>
      <c r="I30">
        <v>302</v>
      </c>
      <c r="J30">
        <v>9573</v>
      </c>
    </row>
    <row r="31" spans="1:10" x14ac:dyDescent="0.25">
      <c r="A31" t="str">
        <f t="shared" si="0"/>
        <v>2021-2022</v>
      </c>
      <c r="B31" t="str">
        <f>"Saffron"</f>
        <v>Saffron</v>
      </c>
      <c r="C31">
        <v>31</v>
      </c>
      <c r="D31">
        <v>1143</v>
      </c>
      <c r="E31">
        <v>12</v>
      </c>
      <c r="F31">
        <v>164</v>
      </c>
      <c r="G31">
        <v>88</v>
      </c>
      <c r="H31">
        <v>1294</v>
      </c>
      <c r="I31">
        <v>320</v>
      </c>
      <c r="J31">
        <v>9573</v>
      </c>
    </row>
    <row r="32" spans="1:10" x14ac:dyDescent="0.25">
      <c r="A32" t="str">
        <f t="shared" si="0"/>
        <v>2021-2022</v>
      </c>
      <c r="B32" t="str">
        <f>"Saxondale"</f>
        <v>Saxondale</v>
      </c>
      <c r="C32">
        <v>1</v>
      </c>
      <c r="D32">
        <v>1143</v>
      </c>
      <c r="E32">
        <v>2</v>
      </c>
      <c r="F32">
        <v>164</v>
      </c>
      <c r="G32">
        <v>1</v>
      </c>
      <c r="H32">
        <v>1294</v>
      </c>
      <c r="I32">
        <v>5</v>
      </c>
      <c r="J32">
        <v>9573</v>
      </c>
    </row>
    <row r="33" spans="1:10" x14ac:dyDescent="0.25">
      <c r="A33" t="str">
        <f t="shared" si="0"/>
        <v>2021-2022</v>
      </c>
      <c r="B33" t="str">
        <f>"Sileby"</f>
        <v>Sileby</v>
      </c>
      <c r="C33">
        <v>0</v>
      </c>
      <c r="D33">
        <v>1143</v>
      </c>
      <c r="E33">
        <v>0</v>
      </c>
      <c r="F33">
        <v>164</v>
      </c>
      <c r="G33">
        <v>0</v>
      </c>
      <c r="H33">
        <v>1294</v>
      </c>
      <c r="I33">
        <v>1</v>
      </c>
      <c r="J33">
        <v>9573</v>
      </c>
    </row>
    <row r="34" spans="1:10" x14ac:dyDescent="0.25">
      <c r="A34" t="str">
        <f t="shared" si="0"/>
        <v>2021-2022</v>
      </c>
      <c r="B34" t="str">
        <f>"South Wigston"</f>
        <v>South Wigston</v>
      </c>
      <c r="C34">
        <v>0</v>
      </c>
      <c r="D34">
        <v>1143</v>
      </c>
      <c r="E34">
        <v>0</v>
      </c>
      <c r="F34">
        <v>164</v>
      </c>
      <c r="G34">
        <v>0</v>
      </c>
      <c r="H34">
        <v>1294</v>
      </c>
      <c r="I34">
        <v>2</v>
      </c>
      <c r="J34">
        <v>9573</v>
      </c>
    </row>
    <row r="35" spans="1:10" x14ac:dyDescent="0.25">
      <c r="A35" t="str">
        <f t="shared" si="0"/>
        <v>2021-2022</v>
      </c>
      <c r="B35" t="str">
        <f>"Spinney Hills"</f>
        <v>Spinney Hills</v>
      </c>
      <c r="C35">
        <v>197</v>
      </c>
      <c r="D35">
        <v>1143</v>
      </c>
      <c r="E35">
        <v>4</v>
      </c>
      <c r="F35">
        <v>164</v>
      </c>
      <c r="G35">
        <v>41</v>
      </c>
      <c r="H35">
        <v>1294</v>
      </c>
      <c r="I35">
        <v>461</v>
      </c>
      <c r="J35">
        <v>9573</v>
      </c>
    </row>
    <row r="36" spans="1:10" x14ac:dyDescent="0.25">
      <c r="A36" t="str">
        <f t="shared" si="0"/>
        <v>2021-2022</v>
      </c>
      <c r="B36" t="str">
        <f>"Stoneygate"</f>
        <v>Stoneygate</v>
      </c>
      <c r="C36">
        <v>310</v>
      </c>
      <c r="D36">
        <v>1143</v>
      </c>
      <c r="E36">
        <v>2</v>
      </c>
      <c r="F36">
        <v>164</v>
      </c>
      <c r="G36">
        <v>77</v>
      </c>
      <c r="H36">
        <v>1294</v>
      </c>
      <c r="I36">
        <v>684</v>
      </c>
      <c r="J36">
        <v>9573</v>
      </c>
    </row>
    <row r="37" spans="1:10" x14ac:dyDescent="0.25">
      <c r="A37" t="str">
        <f t="shared" si="0"/>
        <v>2021-2022</v>
      </c>
      <c r="B37" t="str">
        <f>"Thurmaston"</f>
        <v>Thurmaston</v>
      </c>
      <c r="C37">
        <v>0</v>
      </c>
      <c r="D37">
        <v>1143</v>
      </c>
      <c r="E37">
        <v>0</v>
      </c>
      <c r="F37">
        <v>164</v>
      </c>
      <c r="G37">
        <v>0</v>
      </c>
      <c r="H37">
        <v>1294</v>
      </c>
      <c r="I37">
        <v>8</v>
      </c>
      <c r="J37">
        <v>9573</v>
      </c>
    </row>
    <row r="38" spans="1:10" x14ac:dyDescent="0.25">
      <c r="A38" t="str">
        <f t="shared" si="0"/>
        <v>2021-2022</v>
      </c>
      <c r="B38" t="str">
        <f>"Thurnby and Houghton"</f>
        <v>Thurnby and Houghton</v>
      </c>
      <c r="C38">
        <v>0</v>
      </c>
      <c r="D38">
        <v>1143</v>
      </c>
      <c r="E38">
        <v>0</v>
      </c>
      <c r="F38">
        <v>164</v>
      </c>
      <c r="G38">
        <v>0</v>
      </c>
      <c r="H38">
        <v>1294</v>
      </c>
      <c r="I38">
        <v>5</v>
      </c>
      <c r="J38">
        <v>9573</v>
      </c>
    </row>
    <row r="39" spans="1:10" x14ac:dyDescent="0.25">
      <c r="A39" t="str">
        <f t="shared" si="0"/>
        <v>2021-2022</v>
      </c>
      <c r="B39" t="str">
        <f>"Thurncourt"</f>
        <v>Thurncourt</v>
      </c>
      <c r="C39">
        <v>38</v>
      </c>
      <c r="D39">
        <v>1143</v>
      </c>
      <c r="E39">
        <v>9</v>
      </c>
      <c r="F39">
        <v>164</v>
      </c>
      <c r="G39">
        <v>64</v>
      </c>
      <c r="H39">
        <v>1294</v>
      </c>
      <c r="I39">
        <v>330</v>
      </c>
      <c r="J39">
        <v>9573</v>
      </c>
    </row>
    <row r="40" spans="1:10" x14ac:dyDescent="0.25">
      <c r="A40" t="str">
        <f t="shared" si="0"/>
        <v>2021-2022</v>
      </c>
      <c r="B40" t="str">
        <f>"Troon"</f>
        <v>Troon</v>
      </c>
      <c r="C40">
        <v>29</v>
      </c>
      <c r="D40">
        <v>1143</v>
      </c>
      <c r="E40">
        <v>2</v>
      </c>
      <c r="F40">
        <v>164</v>
      </c>
      <c r="G40">
        <v>35</v>
      </c>
      <c r="H40">
        <v>1294</v>
      </c>
      <c r="I40">
        <v>367</v>
      </c>
      <c r="J40">
        <v>9573</v>
      </c>
    </row>
    <row r="41" spans="1:10" x14ac:dyDescent="0.25">
      <c r="A41" t="str">
        <f t="shared" si="0"/>
        <v>2021-2022</v>
      </c>
      <c r="B41" t="str">
        <f>"Unknown"</f>
        <v>Unknown</v>
      </c>
      <c r="C41">
        <v>39</v>
      </c>
      <c r="D41">
        <v>1143</v>
      </c>
      <c r="E41">
        <v>7</v>
      </c>
      <c r="F41">
        <v>164</v>
      </c>
      <c r="G41">
        <v>64</v>
      </c>
      <c r="H41">
        <v>1294</v>
      </c>
      <c r="I41">
        <v>510</v>
      </c>
      <c r="J41">
        <v>9573</v>
      </c>
    </row>
    <row r="42" spans="1:10" x14ac:dyDescent="0.25">
      <c r="A42" t="str">
        <f t="shared" si="0"/>
        <v>2021-2022</v>
      </c>
      <c r="B42" t="str">
        <f>"Westcotes"</f>
        <v>Westcotes</v>
      </c>
      <c r="C42">
        <v>4</v>
      </c>
      <c r="D42">
        <v>1143</v>
      </c>
      <c r="E42">
        <v>1</v>
      </c>
      <c r="F42">
        <v>164</v>
      </c>
      <c r="G42">
        <v>26</v>
      </c>
      <c r="H42">
        <v>1294</v>
      </c>
      <c r="I42">
        <v>213</v>
      </c>
      <c r="J42">
        <v>9573</v>
      </c>
    </row>
    <row r="43" spans="1:10" x14ac:dyDescent="0.25">
      <c r="A43" t="str">
        <f t="shared" si="0"/>
        <v>2021-2022</v>
      </c>
      <c r="B43" t="str">
        <f>"Western"</f>
        <v>Western</v>
      </c>
      <c r="C43">
        <v>48</v>
      </c>
      <c r="D43">
        <v>1143</v>
      </c>
      <c r="E43">
        <v>25</v>
      </c>
      <c r="F43">
        <v>164</v>
      </c>
      <c r="G43">
        <v>82</v>
      </c>
      <c r="H43">
        <v>1294</v>
      </c>
      <c r="I43">
        <v>765</v>
      </c>
      <c r="J43">
        <v>9573</v>
      </c>
    </row>
    <row r="44" spans="1:10" x14ac:dyDescent="0.25">
      <c r="A44" t="str">
        <f t="shared" si="0"/>
        <v>2021-2022</v>
      </c>
      <c r="B44" t="str">
        <f>"Wigston All Saints"</f>
        <v>Wigston All Saints</v>
      </c>
      <c r="C44">
        <v>0</v>
      </c>
      <c r="D44">
        <v>1143</v>
      </c>
      <c r="E44">
        <v>0</v>
      </c>
      <c r="F44">
        <v>164</v>
      </c>
      <c r="G44">
        <v>0</v>
      </c>
      <c r="H44">
        <v>1294</v>
      </c>
      <c r="I44">
        <v>2</v>
      </c>
      <c r="J44">
        <v>9573</v>
      </c>
    </row>
    <row r="45" spans="1:10" x14ac:dyDescent="0.25">
      <c r="A45" t="str">
        <f t="shared" si="0"/>
        <v>2021-2022</v>
      </c>
      <c r="B45" t="str">
        <f>"Wigston Fields"</f>
        <v>Wigston Fields</v>
      </c>
      <c r="C45">
        <v>0</v>
      </c>
      <c r="D45">
        <v>1143</v>
      </c>
      <c r="E45">
        <v>0</v>
      </c>
      <c r="F45">
        <v>164</v>
      </c>
      <c r="G45">
        <v>0</v>
      </c>
      <c r="H45">
        <v>1294</v>
      </c>
      <c r="I45">
        <v>1</v>
      </c>
      <c r="J45">
        <v>9573</v>
      </c>
    </row>
    <row r="46" spans="1:10" x14ac:dyDescent="0.25">
      <c r="A46" t="str">
        <f t="shared" si="0"/>
        <v>2021-2022</v>
      </c>
      <c r="B46" t="str">
        <f>"Wigston St Wolstan's"</f>
        <v>Wigston St Wolstan's</v>
      </c>
      <c r="C46">
        <v>0</v>
      </c>
      <c r="D46">
        <v>1143</v>
      </c>
      <c r="E46">
        <v>0</v>
      </c>
      <c r="F46">
        <v>164</v>
      </c>
      <c r="G46">
        <v>0</v>
      </c>
      <c r="H46">
        <v>1294</v>
      </c>
      <c r="I46">
        <v>3</v>
      </c>
      <c r="J46">
        <v>9573</v>
      </c>
    </row>
    <row r="47" spans="1:10" x14ac:dyDescent="0.25">
      <c r="A47" t="str">
        <f t="shared" si="0"/>
        <v>2021-2022</v>
      </c>
      <c r="B47" t="str">
        <f>"Winstanley"</f>
        <v>Winstanley</v>
      </c>
      <c r="C47">
        <v>0</v>
      </c>
      <c r="D47">
        <v>1143</v>
      </c>
      <c r="E47">
        <v>0</v>
      </c>
      <c r="F47">
        <v>164</v>
      </c>
      <c r="G47">
        <v>0</v>
      </c>
      <c r="H47">
        <v>1294</v>
      </c>
      <c r="I47">
        <v>6</v>
      </c>
      <c r="J47">
        <v>9573</v>
      </c>
    </row>
    <row r="48" spans="1:10" x14ac:dyDescent="0.25">
      <c r="A48" t="str">
        <f t="shared" si="0"/>
        <v>2021-2022</v>
      </c>
      <c r="B48" t="str">
        <f>"Wycliffe"</f>
        <v>Wycliffe</v>
      </c>
      <c r="C48">
        <v>49</v>
      </c>
      <c r="D48">
        <v>1143</v>
      </c>
      <c r="E48">
        <v>8</v>
      </c>
      <c r="F48">
        <v>164</v>
      </c>
      <c r="G48">
        <v>64</v>
      </c>
      <c r="H48">
        <v>1294</v>
      </c>
      <c r="I48">
        <v>475</v>
      </c>
      <c r="J48">
        <v>9573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2017_2018</vt:lpstr>
      <vt:lpstr>2018_2019</vt:lpstr>
      <vt:lpstr>2019_2020</vt:lpstr>
      <vt:lpstr>2020_2021</vt:lpstr>
      <vt:lpstr>2021_2022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 Rai</dc:creator>
  <cp:lastModifiedBy>Jis Rai</cp:lastModifiedBy>
  <dcterms:created xsi:type="dcterms:W3CDTF">2023-07-04T07:07:07Z</dcterms:created>
  <dcterms:modified xsi:type="dcterms:W3CDTF">2023-07-04T08:17:57Z</dcterms:modified>
</cp:coreProperties>
</file>